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defaultThemeVersion="166925"/>
  <xr:revisionPtr revIDLastSave="0" documentId="13_ncr:1_{DB1C9E42-D553-41DC-8F98-7EA3C913BE4B}" xr6:coauthVersionLast="44" xr6:coauthVersionMax="44" xr10:uidLastSave="{00000000-0000-0000-0000-000000000000}"/>
  <bookViews>
    <workbookView xWindow="-110" yWindow="-110" windowWidth="19420" windowHeight="10420" tabRatio="789" xr2:uid="{00000000-000D-0000-FFFF-FFFF00000000}"/>
  </bookViews>
  <sheets>
    <sheet name="Cover Page" sheetId="8" r:id="rId1"/>
    <sheet name="Generic CRT" sheetId="7" r:id="rId2"/>
    <sheet name="Generic SF STACR and ACIS" sheetId="1" r:id="rId3"/>
    <sheet name="Generic SF CAS and CIRT" sheetId="4" r:id="rId4"/>
    <sheet name="Generic MF DUS" sheetId="5" r:id="rId5"/>
    <sheet name="Generic MF KDeal" sheetId="6" r:id="rId6"/>
  </sheets>
  <definedNames>
    <definedName name="_xlnm.Print_Area" localSheetId="0">'Cover Page'!$A$1:$B$26</definedName>
    <definedName name="_xlnm.Print_Area" localSheetId="1">'Generic CRT'!$A$1:$E$178</definedName>
    <definedName name="_xlnm.Print_Area" localSheetId="4">'Generic MF DUS'!$A$1:$F$120</definedName>
    <definedName name="_xlnm.Print_Area" localSheetId="5">'Generic MF KDeal'!$A$1:$F$122</definedName>
    <definedName name="_xlnm.Print_Area" localSheetId="3">'Generic SF CAS and CIRT'!$A$1:$F$173</definedName>
    <definedName name="_xlnm.Print_Area" localSheetId="2">'Generic SF STACR and ACIS'!$A$1:$F$170</definedName>
    <definedName name="_xlnm.Print_Titles" localSheetId="1">'Generic CRT'!$1:$2</definedName>
    <definedName name="_xlnm.Print_Titles" localSheetId="4">'Generic MF DUS'!$1:$2</definedName>
    <definedName name="_xlnm.Print_Titles" localSheetId="5">'Generic MF KDeal'!$1:$2</definedName>
    <definedName name="_xlnm.Print_Titles" localSheetId="3">'Generic SF CAS and CIRT'!$1:$3</definedName>
    <definedName name="_xlnm.Print_Titles" localSheetId="2">'Generic SF STACR and ACIS'!$1:$1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9" i="6" l="1"/>
  <c r="D38" i="6" s="1"/>
  <c r="D37" i="6"/>
  <c r="D73" i="6"/>
  <c r="D82" i="6"/>
  <c r="D105" i="6"/>
  <c r="D106" i="6"/>
  <c r="D45" i="6" l="1"/>
  <c r="D74" i="6"/>
  <c r="D66" i="6"/>
  <c r="D65" i="6"/>
  <c r="D52" i="6"/>
  <c r="D51" i="6"/>
  <c r="D49" i="6"/>
  <c r="D46" i="6"/>
  <c r="D48" i="6"/>
  <c r="D62" i="6"/>
  <c r="D61" i="6"/>
  <c r="D77" i="6" l="1"/>
  <c r="D90" i="6" s="1"/>
  <c r="D54" i="6"/>
  <c r="D55" i="6"/>
  <c r="D78" i="6"/>
  <c r="D91" i="6" s="1"/>
  <c r="C163" i="7"/>
  <c r="C162" i="7"/>
  <c r="C161" i="7"/>
  <c r="C136" i="7"/>
  <c r="C121" i="7"/>
  <c r="C120" i="7"/>
  <c r="C63" i="7"/>
  <c r="C97" i="7" s="1"/>
  <c r="C62" i="7"/>
  <c r="C92" i="7" s="1"/>
  <c r="C112" i="7" s="1"/>
  <c r="D98" i="6" l="1"/>
  <c r="D113" i="6" s="1"/>
  <c r="D97" i="6"/>
  <c r="D112" i="6" s="1"/>
  <c r="C91" i="7"/>
  <c r="C111" i="7" s="1"/>
  <c r="C71" i="7"/>
  <c r="C123" i="7"/>
  <c r="C133" i="7" s="1"/>
  <c r="C76" i="7"/>
  <c r="C107" i="7"/>
  <c r="C122" i="7"/>
  <c r="C128" i="7" s="1"/>
  <c r="C74" i="7"/>
  <c r="C79" i="7"/>
  <c r="C95" i="7"/>
  <c r="C70" i="7"/>
  <c r="C75" i="7"/>
  <c r="C80" i="7"/>
  <c r="C90" i="7"/>
  <c r="C110" i="7" s="1"/>
  <c r="C96" i="7"/>
  <c r="C72" i="7"/>
  <c r="C78" i="7"/>
  <c r="D117" i="6" l="1"/>
  <c r="D118" i="6" s="1"/>
  <c r="C127" i="7"/>
  <c r="C83" i="7"/>
  <c r="C82" i="7"/>
  <c r="C84" i="7"/>
  <c r="C117" i="7" s="1"/>
  <c r="C146" i="7" s="1"/>
  <c r="C154" i="7" s="1"/>
  <c r="C171" i="7" s="1"/>
  <c r="C132" i="7"/>
  <c r="C126" i="7"/>
  <c r="C131" i="7"/>
  <c r="C105" i="7"/>
  <c r="C106" i="7"/>
  <c r="D62" i="1"/>
  <c r="C116" i="7" l="1"/>
  <c r="C145" i="7" s="1"/>
  <c r="C153" i="7" s="1"/>
  <c r="C170" i="7" s="1"/>
  <c r="C115" i="7"/>
  <c r="C144" i="7" s="1"/>
  <c r="C152" i="7" s="1"/>
  <c r="C169" i="7" l="1"/>
  <c r="C175" i="7" s="1"/>
  <c r="C176" i="7" s="1"/>
  <c r="D108" i="5" l="1"/>
  <c r="D42" i="5"/>
  <c r="D41" i="5"/>
  <c r="D64" i="5" l="1"/>
  <c r="D80" i="5"/>
  <c r="D118" i="4"/>
  <c r="D51" i="5" l="1"/>
  <c r="D81" i="5"/>
  <c r="D49" i="5"/>
  <c r="D61" i="5"/>
  <c r="D74" i="5" s="1"/>
  <c r="D53" i="5"/>
  <c r="D71" i="5" l="1"/>
  <c r="D84" i="5"/>
  <c r="D55" i="5"/>
  <c r="D77" i="5" l="1"/>
  <c r="D95" i="5" s="1"/>
  <c r="D101" i="5" s="1"/>
  <c r="D114" i="5" s="1"/>
  <c r="D118" i="5" s="1"/>
  <c r="D119" i="5" l="1"/>
  <c r="E159" i="4" l="1"/>
  <c r="D159" i="4"/>
  <c r="E158" i="4"/>
  <c r="D158" i="4"/>
  <c r="E157" i="4"/>
  <c r="D157" i="4"/>
  <c r="E133" i="4"/>
  <c r="D133" i="4"/>
  <c r="E118" i="4"/>
  <c r="E117" i="4"/>
  <c r="D117" i="4"/>
  <c r="E63" i="4"/>
  <c r="E95" i="4" s="1"/>
  <c r="D63" i="4"/>
  <c r="D93" i="4" s="1"/>
  <c r="E62" i="4"/>
  <c r="E90" i="4" s="1"/>
  <c r="E109" i="4" s="1"/>
  <c r="D62" i="4"/>
  <c r="D90" i="4" s="1"/>
  <c r="D109" i="4" s="1"/>
  <c r="E62" i="1"/>
  <c r="E94" i="1" s="1"/>
  <c r="E157" i="1"/>
  <c r="E156" i="1"/>
  <c r="E155" i="1"/>
  <c r="E132" i="1"/>
  <c r="E117" i="1"/>
  <c r="E116" i="1"/>
  <c r="E61" i="1"/>
  <c r="D157" i="1"/>
  <c r="D119" i="4" l="1"/>
  <c r="D95" i="4"/>
  <c r="D89" i="4"/>
  <c r="D108" i="4" s="1"/>
  <c r="E119" i="4"/>
  <c r="E125" i="4" s="1"/>
  <c r="E78" i="4"/>
  <c r="D120" i="4"/>
  <c r="D130" i="4" s="1"/>
  <c r="D70" i="4"/>
  <c r="E120" i="4"/>
  <c r="E130" i="4" s="1"/>
  <c r="D75" i="4"/>
  <c r="D104" i="4"/>
  <c r="E104" i="4"/>
  <c r="E73" i="4"/>
  <c r="E93" i="4"/>
  <c r="D69" i="4"/>
  <c r="D74" i="4"/>
  <c r="D79" i="4"/>
  <c r="D88" i="4"/>
  <c r="D107" i="4" s="1"/>
  <c r="D94" i="4"/>
  <c r="D124" i="4" s="1"/>
  <c r="E69" i="4"/>
  <c r="E74" i="4"/>
  <c r="E79" i="4"/>
  <c r="E88" i="4"/>
  <c r="E107" i="4" s="1"/>
  <c r="E94" i="4"/>
  <c r="E70" i="4"/>
  <c r="E75" i="4"/>
  <c r="E89" i="4"/>
  <c r="E108" i="4" s="1"/>
  <c r="D71" i="4"/>
  <c r="D77" i="4"/>
  <c r="E71" i="4"/>
  <c r="E77" i="4"/>
  <c r="D73" i="4"/>
  <c r="D78" i="4"/>
  <c r="E70" i="1"/>
  <c r="E119" i="1"/>
  <c r="E118" i="1"/>
  <c r="E72" i="1"/>
  <c r="E73" i="1"/>
  <c r="E87" i="1"/>
  <c r="E106" i="1" s="1"/>
  <c r="E76" i="1"/>
  <c r="E89" i="1"/>
  <c r="E108" i="1" s="1"/>
  <c r="E92" i="1"/>
  <c r="E68" i="1"/>
  <c r="E78" i="1"/>
  <c r="E93" i="1"/>
  <c r="E88" i="1"/>
  <c r="E107" i="1" s="1"/>
  <c r="E69" i="1"/>
  <c r="E74" i="1"/>
  <c r="E77" i="1"/>
  <c r="D103" i="4" l="1"/>
  <c r="D125" i="4"/>
  <c r="E83" i="4"/>
  <c r="E114" i="4" s="1"/>
  <c r="E142" i="4" s="1"/>
  <c r="E150" i="4" s="1"/>
  <c r="E167" i="4" s="1"/>
  <c r="D82" i="4"/>
  <c r="E128" i="4"/>
  <c r="E102" i="4"/>
  <c r="E123" i="4"/>
  <c r="D81" i="4"/>
  <c r="D83" i="4"/>
  <c r="D114" i="4" s="1"/>
  <c r="D142" i="4" s="1"/>
  <c r="D150" i="4" s="1"/>
  <c r="D167" i="4" s="1"/>
  <c r="E81" i="4"/>
  <c r="E124" i="4"/>
  <c r="E129" i="4"/>
  <c r="E103" i="4"/>
  <c r="E82" i="4"/>
  <c r="D123" i="4"/>
  <c r="D128" i="4"/>
  <c r="D102" i="4"/>
  <c r="D129" i="4"/>
  <c r="E82" i="1"/>
  <c r="E80" i="1"/>
  <c r="E124" i="1"/>
  <c r="E129" i="1"/>
  <c r="E103" i="1"/>
  <c r="E127" i="1"/>
  <c r="E101" i="1"/>
  <c r="E122" i="1"/>
  <c r="E81" i="1"/>
  <c r="E123" i="1"/>
  <c r="E128" i="1"/>
  <c r="E102" i="1"/>
  <c r="D156" i="1"/>
  <c r="D155" i="1"/>
  <c r="D113" i="4" l="1"/>
  <c r="D141" i="4" s="1"/>
  <c r="D149" i="4" s="1"/>
  <c r="D166" i="4" s="1"/>
  <c r="E112" i="4"/>
  <c r="E140" i="4" s="1"/>
  <c r="E148" i="4" s="1"/>
  <c r="E165" i="4" s="1"/>
  <c r="E113" i="4"/>
  <c r="E141" i="4" s="1"/>
  <c r="E149" i="4" s="1"/>
  <c r="E166" i="4" s="1"/>
  <c r="D112" i="4"/>
  <c r="D140" i="4" s="1"/>
  <c r="D148" i="4" s="1"/>
  <c r="D165" i="4" s="1"/>
  <c r="E111" i="1"/>
  <c r="E139" i="1" s="1"/>
  <c r="E146" i="1" s="1"/>
  <c r="E162" i="1" s="1"/>
  <c r="E112" i="1"/>
  <c r="E140" i="1" s="1"/>
  <c r="E147" i="1" s="1"/>
  <c r="E163" i="1" s="1"/>
  <c r="E113" i="1"/>
  <c r="E141" i="1" s="1"/>
  <c r="E148" i="1" s="1"/>
  <c r="E164" i="1" s="1"/>
  <c r="D132" i="1"/>
  <c r="D117" i="1"/>
  <c r="D116" i="1"/>
  <c r="D61" i="1"/>
  <c r="D93" i="1"/>
  <c r="E171" i="4" l="1"/>
  <c r="E172" i="4" s="1"/>
  <c r="D171" i="4"/>
  <c r="D172" i="4" s="1"/>
  <c r="E168" i="1"/>
  <c r="E169" i="1" s="1"/>
  <c r="D94" i="1"/>
  <c r="D92" i="1"/>
  <c r="D118" i="1"/>
  <c r="D88" i="1"/>
  <c r="D107" i="1" s="1"/>
  <c r="D74" i="1"/>
  <c r="D72" i="1"/>
  <c r="D68" i="1"/>
  <c r="D76" i="1"/>
  <c r="D87" i="1"/>
  <c r="D106" i="1" s="1"/>
  <c r="D73" i="1"/>
  <c r="D70" i="1"/>
  <c r="D69" i="1"/>
  <c r="D78" i="1"/>
  <c r="D77" i="1"/>
  <c r="D119" i="1"/>
  <c r="D89" i="1"/>
  <c r="D108" i="1" s="1"/>
  <c r="D81" i="1" l="1"/>
  <c r="D129" i="1"/>
  <c r="D103" i="1"/>
  <c r="D124" i="1"/>
  <c r="D128" i="1"/>
  <c r="D102" i="1"/>
  <c r="D123" i="1"/>
  <c r="D82" i="1"/>
  <c r="D127" i="1"/>
  <c r="D101" i="1"/>
  <c r="D122" i="1"/>
  <c r="D80" i="1"/>
  <c r="D113" i="1" l="1"/>
  <c r="D141" i="1" s="1"/>
  <c r="D112" i="1"/>
  <c r="D111" i="1"/>
  <c r="D139" i="1" l="1"/>
  <c r="D146" i="1" s="1"/>
  <c r="D162" i="1" s="1"/>
  <c r="D148" i="1"/>
  <c r="D164" i="1" s="1"/>
  <c r="D140" i="1"/>
  <c r="D147" i="1" s="1"/>
  <c r="D163" i="1" s="1"/>
  <c r="D168" i="1" l="1"/>
  <c r="D169" i="1" s="1"/>
</calcChain>
</file>

<file path=xl/sharedStrings.xml><?xml version="1.0" encoding="utf-8"?>
<sst xmlns="http://schemas.openxmlformats.org/spreadsheetml/2006/main" count="627" uniqueCount="154">
  <si>
    <t>Risk-Weighed Assets (RWA), Aggregate Unpaid Principal Balance (UPB), and Expected Loss (EL) on the Underlying Loans</t>
  </si>
  <si>
    <t>N</t>
  </si>
  <si>
    <t>CRT Tranches</t>
  </si>
  <si>
    <t>A</t>
  </si>
  <si>
    <t>M1</t>
  </si>
  <si>
    <t>B</t>
  </si>
  <si>
    <t>CRT Loss Timing Inputs</t>
  </si>
  <si>
    <t>Months to Maturity: CM</t>
  </si>
  <si>
    <t>Months to Maturity: LS</t>
  </si>
  <si>
    <t>Duration of Seasoning: CM</t>
  </si>
  <si>
    <t>Duration of Seasoning: LS</t>
  </si>
  <si>
    <t xml:space="preserve">CRT RWA Calculation </t>
  </si>
  <si>
    <t>CRT Tranche Floor</t>
  </si>
  <si>
    <t>Min Capital Requirement %</t>
  </si>
  <si>
    <t>Tranche Risk Weights</t>
  </si>
  <si>
    <t>Stress Loss Share (SLS) Expected Loss Share (ELS)</t>
  </si>
  <si>
    <t>Effectiveness Adjustments</t>
  </si>
  <si>
    <t>Loss Sharing Effectiveness Adjustment (LSEA)</t>
  </si>
  <si>
    <t>Loss Timing Effectiveness Adjustments (LTEA)</t>
  </si>
  <si>
    <t>Overall Effectiveness Adjustment (OEA)</t>
  </si>
  <si>
    <t>Exposure</t>
  </si>
  <si>
    <t>Enterprise Adjusted Exposure (EAE)</t>
  </si>
  <si>
    <t>Adjusted Exposure Amount (AEA)</t>
  </si>
  <si>
    <t>Post-CRT RWA and Capital Relief</t>
  </si>
  <si>
    <t>RWA Supplement</t>
  </si>
  <si>
    <t>Post-CRT RWA by Tranche</t>
  </si>
  <si>
    <t>Aggregate Post-CRT RWA and Capital Relief</t>
  </si>
  <si>
    <t>Generic CAS Example</t>
  </si>
  <si>
    <t>DUS Loan</t>
  </si>
  <si>
    <t>Risk Weights</t>
  </si>
  <si>
    <t>Generic DUS Example</t>
  </si>
  <si>
    <t xml:space="preserve">DUS RWA Calculation </t>
  </si>
  <si>
    <t>Post-DUS RWA and Capital Relief</t>
  </si>
  <si>
    <t>Aggregate Post-DUS RWA and Capital Relief</t>
  </si>
  <si>
    <t>Post-DUS RWA</t>
  </si>
  <si>
    <t>Total Post-DUS RWA$</t>
  </si>
  <si>
    <t>Generic K-Deal Example</t>
  </si>
  <si>
    <r>
      <t xml:space="preserve">Parameter </t>
    </r>
    <r>
      <rPr>
        <i/>
        <sz val="12"/>
        <color theme="1"/>
        <rFont val="Times New Roman"/>
        <family val="1"/>
      </rPr>
      <t>EL</t>
    </r>
    <r>
      <rPr>
        <i/>
        <vertAlign val="subscript"/>
        <sz val="12"/>
        <color theme="1"/>
        <rFont val="Times New Roman"/>
        <family val="1"/>
      </rPr>
      <t>$</t>
    </r>
    <r>
      <rPr>
        <vertAlign val="subscript"/>
        <sz val="12"/>
        <color theme="1"/>
        <rFont val="Times New Roman"/>
        <family val="1"/>
      </rPr>
      <t xml:space="preserve"> </t>
    </r>
    <r>
      <rPr>
        <sz val="12"/>
        <color theme="1"/>
        <rFont val="Times New Roman"/>
        <family val="1"/>
      </rPr>
      <t xml:space="preserve">is the remaining lifetime net expected credit risk losses of the underlying mortgage exposures. </t>
    </r>
    <r>
      <rPr>
        <i/>
        <sz val="12"/>
        <color theme="1"/>
        <rFont val="Times New Roman"/>
        <family val="1"/>
      </rPr>
      <t>EL</t>
    </r>
    <r>
      <rPr>
        <i/>
        <vertAlign val="subscript"/>
        <sz val="12"/>
        <color theme="1"/>
        <rFont val="Times New Roman"/>
        <family val="1"/>
      </rPr>
      <t>$</t>
    </r>
    <r>
      <rPr>
        <sz val="12"/>
        <color theme="1"/>
        <rFont val="Times New Roman"/>
        <family val="1"/>
      </rPr>
      <t xml:space="preserve"> must be calculated internally by an Enterprise.  If the contractual terms of the CRT do not provide for the transfer of the counterparty credit risk associated with any loan-level credit enhancement or other loss sharing on the underlying mortgage exposures, then the Enterprise must calculate </t>
    </r>
    <r>
      <rPr>
        <i/>
        <sz val="12"/>
        <color theme="1"/>
        <rFont val="Times New Roman"/>
        <family val="1"/>
      </rPr>
      <t>EL</t>
    </r>
    <r>
      <rPr>
        <i/>
        <vertAlign val="subscript"/>
        <sz val="12"/>
        <color theme="1"/>
        <rFont val="Times New Roman"/>
        <family val="1"/>
      </rPr>
      <t>$</t>
    </r>
    <r>
      <rPr>
        <sz val="12"/>
        <color theme="1"/>
        <rFont val="Times New Roman"/>
        <family val="1"/>
      </rPr>
      <t xml:space="preserve"> assuming no counterparty haircuts.</t>
    </r>
  </si>
  <si>
    <r>
      <t>RWA</t>
    </r>
    <r>
      <rPr>
        <vertAlign val="subscript"/>
        <sz val="11"/>
        <color theme="1"/>
        <rFont val="Times New Roman"/>
        <family val="1"/>
      </rPr>
      <t>$</t>
    </r>
  </si>
  <si>
    <r>
      <t>CntptyRWA</t>
    </r>
    <r>
      <rPr>
        <vertAlign val="subscript"/>
        <sz val="11"/>
        <color theme="1"/>
        <rFont val="Times New Roman"/>
        <family val="1"/>
      </rPr>
      <t>$</t>
    </r>
  </si>
  <si>
    <r>
      <t>AggUPB</t>
    </r>
    <r>
      <rPr>
        <vertAlign val="subscript"/>
        <sz val="11"/>
        <color theme="1"/>
        <rFont val="Times New Roman"/>
        <family val="1"/>
      </rPr>
      <t>$</t>
    </r>
  </si>
  <si>
    <r>
      <t>EL</t>
    </r>
    <r>
      <rPr>
        <vertAlign val="subscript"/>
        <sz val="11"/>
        <color theme="1"/>
        <rFont val="Times New Roman"/>
        <family val="1"/>
      </rPr>
      <t>$</t>
    </r>
  </si>
  <si>
    <r>
      <t>Transfer CntptyRWA</t>
    </r>
    <r>
      <rPr>
        <vertAlign val="subscript"/>
        <sz val="11"/>
        <color theme="1"/>
        <rFont val="Times New Roman"/>
        <family val="1"/>
      </rPr>
      <t>$</t>
    </r>
    <r>
      <rPr>
        <sz val="11"/>
        <color theme="1"/>
        <rFont val="Times New Roman"/>
        <family val="1"/>
      </rPr>
      <t xml:space="preserve"> (Y,N)</t>
    </r>
  </si>
  <si>
    <r>
      <t>Capital Markets Percentage (CM</t>
    </r>
    <r>
      <rPr>
        <b/>
        <vertAlign val="subscript"/>
        <sz val="14"/>
        <color theme="1"/>
        <rFont val="Times New Roman"/>
        <family val="1"/>
      </rPr>
      <t>%</t>
    </r>
    <r>
      <rPr>
        <b/>
        <sz val="14"/>
        <color theme="1"/>
        <rFont val="Times New Roman"/>
        <family val="1"/>
      </rPr>
      <t>) and Loss Sharing Percentage (LS</t>
    </r>
    <r>
      <rPr>
        <b/>
        <vertAlign val="subscript"/>
        <sz val="14"/>
        <color theme="1"/>
        <rFont val="Times New Roman"/>
        <family val="1"/>
      </rPr>
      <t>%</t>
    </r>
    <r>
      <rPr>
        <b/>
        <sz val="14"/>
        <color theme="1"/>
        <rFont val="Times New Roman"/>
        <family val="1"/>
      </rPr>
      <t>)</t>
    </r>
  </si>
  <si>
    <r>
      <t>CM</t>
    </r>
    <r>
      <rPr>
        <u val="singleAccounting"/>
        <vertAlign val="subscript"/>
        <sz val="11"/>
        <color theme="1"/>
        <rFont val="Times New Roman"/>
        <family val="1"/>
      </rPr>
      <t>%</t>
    </r>
  </si>
  <si>
    <r>
      <t>LS</t>
    </r>
    <r>
      <rPr>
        <u val="singleAccounting"/>
        <vertAlign val="subscript"/>
        <sz val="11"/>
        <color theme="1"/>
        <rFont val="Times New Roman"/>
        <family val="1"/>
      </rPr>
      <t>%</t>
    </r>
  </si>
  <si>
    <r>
      <t>Loss Sharing: Collateral as a Percentage of RIF (Collat</t>
    </r>
    <r>
      <rPr>
        <b/>
        <vertAlign val="subscript"/>
        <sz val="14"/>
        <color theme="1"/>
        <rFont val="Times New Roman"/>
        <family val="1"/>
      </rPr>
      <t>%RIF</t>
    </r>
    <r>
      <rPr>
        <b/>
        <sz val="14"/>
        <color theme="1"/>
        <rFont val="Times New Roman"/>
        <family val="1"/>
      </rPr>
      <t>) and Haircut (HC</t>
    </r>
    <r>
      <rPr>
        <b/>
        <vertAlign val="subscript"/>
        <sz val="14"/>
        <color theme="1"/>
        <rFont val="Times New Roman"/>
        <family val="1"/>
      </rPr>
      <t>%</t>
    </r>
    <r>
      <rPr>
        <b/>
        <sz val="14"/>
        <color theme="1"/>
        <rFont val="Times New Roman"/>
        <family val="1"/>
      </rPr>
      <t xml:space="preserve">) </t>
    </r>
  </si>
  <si>
    <r>
      <t>Collat</t>
    </r>
    <r>
      <rPr>
        <u val="singleAccounting"/>
        <vertAlign val="subscript"/>
        <sz val="11"/>
        <color theme="1"/>
        <rFont val="Times New Roman"/>
        <family val="1"/>
      </rPr>
      <t>%RIF</t>
    </r>
  </si>
  <si>
    <r>
      <t>HC</t>
    </r>
    <r>
      <rPr>
        <u val="singleAccounting"/>
        <vertAlign val="subscript"/>
        <sz val="11"/>
        <color theme="1"/>
        <rFont val="Times New Roman"/>
        <family val="1"/>
      </rPr>
      <t>%</t>
    </r>
  </si>
  <si>
    <r>
      <t>CRTLT</t>
    </r>
    <r>
      <rPr>
        <vertAlign val="subscript"/>
        <sz val="11"/>
        <color theme="1"/>
        <rFont val="Times New Roman"/>
        <family val="1"/>
      </rPr>
      <t>M,CM</t>
    </r>
  </si>
  <si>
    <r>
      <t>CRTLT</t>
    </r>
    <r>
      <rPr>
        <vertAlign val="subscript"/>
        <sz val="11"/>
        <color theme="1"/>
        <rFont val="Times New Roman"/>
        <family val="1"/>
      </rPr>
      <t>S,CM</t>
    </r>
  </si>
  <si>
    <r>
      <t>CRTLT</t>
    </r>
    <r>
      <rPr>
        <vertAlign val="subscript"/>
        <sz val="11"/>
        <color theme="1"/>
        <rFont val="Times New Roman"/>
        <family val="1"/>
      </rPr>
      <t>M,LS</t>
    </r>
  </si>
  <si>
    <r>
      <t>CRTLT</t>
    </r>
    <r>
      <rPr>
        <vertAlign val="subscript"/>
        <sz val="11"/>
        <color theme="1"/>
        <rFont val="Times New Roman"/>
        <family val="1"/>
      </rPr>
      <t>S,LS</t>
    </r>
  </si>
  <si>
    <r>
      <t>K</t>
    </r>
    <r>
      <rPr>
        <b/>
        <vertAlign val="subscript"/>
        <sz val="14"/>
        <color theme="1"/>
        <rFont val="Times New Roman"/>
        <family val="1"/>
      </rPr>
      <t>A</t>
    </r>
    <r>
      <rPr>
        <b/>
        <sz val="14"/>
        <color theme="1"/>
        <rFont val="Times New Roman"/>
        <family val="1"/>
      </rPr>
      <t>, AggEL%, Tranche RW Floor, Min Capital Requirement Percentage</t>
    </r>
  </si>
  <si>
    <r>
      <t>K</t>
    </r>
    <r>
      <rPr>
        <vertAlign val="subscript"/>
        <sz val="11"/>
        <color theme="1"/>
        <rFont val="Times New Roman"/>
        <family val="1"/>
      </rPr>
      <t>A</t>
    </r>
  </si>
  <si>
    <r>
      <t>AggEL</t>
    </r>
    <r>
      <rPr>
        <vertAlign val="subscript"/>
        <sz val="11"/>
        <color theme="1"/>
        <rFont val="Times New Roman"/>
        <family val="1"/>
      </rPr>
      <t>%</t>
    </r>
  </si>
  <si>
    <r>
      <t>1250% if K</t>
    </r>
    <r>
      <rPr>
        <u val="singleAccounting"/>
        <vertAlign val="subscript"/>
        <sz val="11"/>
        <color theme="1"/>
        <rFont val="Times New Roman"/>
        <family val="1"/>
      </rPr>
      <t>A</t>
    </r>
    <r>
      <rPr>
        <u val="singleAccounting"/>
        <sz val="11"/>
        <color theme="1"/>
        <rFont val="Times New Roman"/>
        <family val="1"/>
      </rPr>
      <t xml:space="preserve"> + AggEL</t>
    </r>
    <r>
      <rPr>
        <u val="singleAccounting"/>
        <vertAlign val="subscript"/>
        <sz val="11"/>
        <color theme="1"/>
        <rFont val="Times New Roman"/>
        <family val="1"/>
      </rPr>
      <t xml:space="preserve">% </t>
    </r>
    <r>
      <rPr>
        <u val="singleAccounting"/>
        <sz val="11"/>
        <color theme="1"/>
        <rFont val="Times New Roman"/>
        <family val="1"/>
      </rPr>
      <t>&gt;= D</t>
    </r>
  </si>
  <si>
    <r>
      <t>10% if K</t>
    </r>
    <r>
      <rPr>
        <u val="singleAccounting"/>
        <vertAlign val="subscript"/>
        <sz val="11"/>
        <color theme="1"/>
        <rFont val="Times New Roman"/>
        <family val="1"/>
      </rPr>
      <t>A</t>
    </r>
    <r>
      <rPr>
        <u val="singleAccounting"/>
        <sz val="11"/>
        <color theme="1"/>
        <rFont val="Times New Roman"/>
        <family val="1"/>
      </rPr>
      <t xml:space="preserve"> + AggEL</t>
    </r>
    <r>
      <rPr>
        <u val="singleAccounting"/>
        <vertAlign val="subscript"/>
        <sz val="11"/>
        <color theme="1"/>
        <rFont val="Times New Roman"/>
        <family val="1"/>
      </rPr>
      <t xml:space="preserve">% </t>
    </r>
    <r>
      <rPr>
        <u val="singleAccounting"/>
        <sz val="11"/>
        <color theme="1"/>
        <rFont val="Times New Roman"/>
        <family val="1"/>
      </rPr>
      <t>&lt;= A</t>
    </r>
  </si>
  <si>
    <r>
      <t>A&lt; K</t>
    </r>
    <r>
      <rPr>
        <u val="singleAccounting"/>
        <vertAlign val="subscript"/>
        <sz val="11"/>
        <color theme="1"/>
        <rFont val="Times New Roman"/>
        <family val="1"/>
      </rPr>
      <t>A</t>
    </r>
    <r>
      <rPr>
        <u val="singleAccounting"/>
        <sz val="11"/>
        <color theme="1"/>
        <rFont val="Times New Roman"/>
        <family val="1"/>
      </rPr>
      <t xml:space="preserve"> + AggEL</t>
    </r>
    <r>
      <rPr>
        <u val="singleAccounting"/>
        <vertAlign val="subscript"/>
        <sz val="11"/>
        <color theme="1"/>
        <rFont val="Times New Roman"/>
        <family val="1"/>
      </rPr>
      <t xml:space="preserve">% </t>
    </r>
    <r>
      <rPr>
        <u val="singleAccounting"/>
        <sz val="11"/>
        <color theme="1"/>
        <rFont val="Times New Roman"/>
        <family val="1"/>
      </rPr>
      <t>&lt; D</t>
    </r>
  </si>
  <si>
    <r>
      <t>RW</t>
    </r>
    <r>
      <rPr>
        <u val="singleAccounting"/>
        <vertAlign val="subscript"/>
        <sz val="11"/>
        <color theme="1"/>
        <rFont val="Times New Roman"/>
        <family val="1"/>
      </rPr>
      <t>%,Tranche</t>
    </r>
  </si>
  <si>
    <r>
      <t>SLS</t>
    </r>
    <r>
      <rPr>
        <u val="singleAccounting"/>
        <vertAlign val="subscript"/>
        <sz val="11"/>
        <color theme="1"/>
        <rFont val="Times New Roman"/>
        <family val="1"/>
      </rPr>
      <t>%,Tranche</t>
    </r>
  </si>
  <si>
    <r>
      <t>ELS</t>
    </r>
    <r>
      <rPr>
        <u val="singleAccounting"/>
        <vertAlign val="subscript"/>
        <sz val="11"/>
        <color theme="1"/>
        <rFont val="Times New Roman"/>
        <family val="1"/>
      </rPr>
      <t>%,Tranche</t>
    </r>
  </si>
  <si>
    <r>
      <t>UncollatUL</t>
    </r>
    <r>
      <rPr>
        <u val="singleAccounting"/>
        <vertAlign val="subscript"/>
        <sz val="11"/>
        <color theme="1"/>
        <rFont val="Times New Roman"/>
        <family val="1"/>
      </rPr>
      <t>%,Tranche</t>
    </r>
  </si>
  <si>
    <r>
      <t>SRIF</t>
    </r>
    <r>
      <rPr>
        <u val="singleAccounting"/>
        <vertAlign val="subscript"/>
        <sz val="11"/>
        <color theme="1"/>
        <rFont val="Times New Roman"/>
        <family val="1"/>
      </rPr>
      <t>%,Tranche</t>
    </r>
  </si>
  <si>
    <r>
      <t>LSEA</t>
    </r>
    <r>
      <rPr>
        <u val="singleAccounting"/>
        <vertAlign val="subscript"/>
        <sz val="11"/>
        <color theme="1"/>
        <rFont val="Times New Roman"/>
        <family val="1"/>
      </rPr>
      <t>%,Tranche</t>
    </r>
  </si>
  <si>
    <r>
      <t>LTF</t>
    </r>
    <r>
      <rPr>
        <vertAlign val="subscript"/>
        <sz val="11"/>
        <color theme="1"/>
        <rFont val="Times New Roman"/>
        <family val="1"/>
      </rPr>
      <t>%,CM</t>
    </r>
  </si>
  <si>
    <r>
      <t>LTF</t>
    </r>
    <r>
      <rPr>
        <vertAlign val="subscript"/>
        <sz val="11"/>
        <color theme="1"/>
        <rFont val="Times New Roman"/>
        <family val="1"/>
      </rPr>
      <t>%,LS</t>
    </r>
  </si>
  <si>
    <r>
      <t>LTK</t>
    </r>
    <r>
      <rPr>
        <vertAlign val="subscript"/>
        <sz val="11"/>
        <color theme="1"/>
        <rFont val="Times New Roman"/>
        <family val="1"/>
      </rPr>
      <t>A,CM</t>
    </r>
  </si>
  <si>
    <r>
      <t>LTK</t>
    </r>
    <r>
      <rPr>
        <vertAlign val="subscript"/>
        <sz val="11"/>
        <color theme="1"/>
        <rFont val="Times New Roman"/>
        <family val="1"/>
      </rPr>
      <t>A,LS</t>
    </r>
  </si>
  <si>
    <r>
      <t>LTEA</t>
    </r>
    <r>
      <rPr>
        <vertAlign val="subscript"/>
        <sz val="11"/>
        <color theme="1"/>
        <rFont val="Times New Roman"/>
        <family val="1"/>
      </rPr>
      <t>%,Tranche,CM</t>
    </r>
  </si>
  <si>
    <r>
      <t>LTEA</t>
    </r>
    <r>
      <rPr>
        <vertAlign val="subscript"/>
        <sz val="11"/>
        <color theme="1"/>
        <rFont val="Times New Roman"/>
        <family val="1"/>
      </rPr>
      <t>%,Tranche,LS</t>
    </r>
  </si>
  <si>
    <r>
      <t>OEA</t>
    </r>
    <r>
      <rPr>
        <vertAlign val="subscript"/>
        <sz val="11"/>
        <color theme="1"/>
        <rFont val="Times New Roman"/>
        <family val="1"/>
      </rPr>
      <t>%</t>
    </r>
  </si>
  <si>
    <r>
      <t>EAE</t>
    </r>
    <r>
      <rPr>
        <u val="singleAccounting"/>
        <vertAlign val="subscript"/>
        <sz val="11"/>
        <color theme="1"/>
        <rFont val="Times New Roman"/>
        <family val="1"/>
      </rPr>
      <t>%,Tranche</t>
    </r>
  </si>
  <si>
    <r>
      <t>AEA</t>
    </r>
    <r>
      <rPr>
        <u val="singleAccounting"/>
        <vertAlign val="subscript"/>
        <sz val="11"/>
        <color theme="1"/>
        <rFont val="Times New Roman"/>
        <family val="1"/>
      </rPr>
      <t>$,Tranche</t>
    </r>
  </si>
  <si>
    <r>
      <t>RWASup</t>
    </r>
    <r>
      <rPr>
        <u val="singleAccounting"/>
        <vertAlign val="subscript"/>
        <sz val="11"/>
        <color theme="1"/>
        <rFont val="Times New Roman"/>
        <family val="1"/>
      </rPr>
      <t>$,Tranche</t>
    </r>
  </si>
  <si>
    <r>
      <t>RWA</t>
    </r>
    <r>
      <rPr>
        <u val="singleAccounting"/>
        <vertAlign val="subscript"/>
        <sz val="11"/>
        <color theme="1"/>
        <rFont val="Times New Roman"/>
        <family val="1"/>
      </rPr>
      <t>$,Tranche</t>
    </r>
  </si>
  <si>
    <r>
      <t>Total Post-CRT RWA</t>
    </r>
    <r>
      <rPr>
        <vertAlign val="subscript"/>
        <sz val="11"/>
        <color theme="1"/>
        <rFont val="Times New Roman"/>
        <family val="1"/>
      </rPr>
      <t>$</t>
    </r>
  </si>
  <si>
    <r>
      <t>RWA Relief</t>
    </r>
    <r>
      <rPr>
        <vertAlign val="subscript"/>
        <sz val="11"/>
        <color theme="1"/>
        <rFont val="Times New Roman"/>
        <family val="1"/>
      </rPr>
      <t>$</t>
    </r>
  </si>
  <si>
    <r>
      <t>Loss Sharing Percentage (LS</t>
    </r>
    <r>
      <rPr>
        <b/>
        <vertAlign val="subscript"/>
        <sz val="14"/>
        <color theme="1"/>
        <rFont val="Times New Roman"/>
        <family val="1"/>
      </rPr>
      <t>%</t>
    </r>
    <r>
      <rPr>
        <b/>
        <sz val="14"/>
        <color theme="1"/>
        <rFont val="Times New Roman"/>
        <family val="1"/>
      </rPr>
      <t>)</t>
    </r>
  </si>
  <si>
    <r>
      <t>CRT</t>
    </r>
    <r>
      <rPr>
        <vertAlign val="subscript"/>
        <sz val="11"/>
        <color theme="1"/>
        <rFont val="Times New Roman"/>
        <family val="1"/>
      </rPr>
      <t>RMM</t>
    </r>
  </si>
  <si>
    <r>
      <t>MME</t>
    </r>
    <r>
      <rPr>
        <vertAlign val="subscript"/>
        <sz val="11"/>
        <color theme="1"/>
        <rFont val="Times New Roman"/>
        <family val="1"/>
      </rPr>
      <t>RMM</t>
    </r>
  </si>
  <si>
    <r>
      <t>K</t>
    </r>
    <r>
      <rPr>
        <b/>
        <vertAlign val="subscript"/>
        <sz val="14"/>
        <color theme="1"/>
        <rFont val="Times New Roman"/>
        <family val="1"/>
      </rPr>
      <t>A</t>
    </r>
    <r>
      <rPr>
        <b/>
        <sz val="14"/>
        <color theme="1"/>
        <rFont val="Times New Roman"/>
        <family val="1"/>
      </rPr>
      <t>, AggEL%, RW Floor, Min Capital Requirement Percentage</t>
    </r>
  </si>
  <si>
    <r>
      <t>RW</t>
    </r>
    <r>
      <rPr>
        <u val="singleAccounting"/>
        <vertAlign val="subscript"/>
        <sz val="11"/>
        <color theme="1"/>
        <rFont val="Times New Roman"/>
        <family val="1"/>
      </rPr>
      <t>%</t>
    </r>
  </si>
  <si>
    <r>
      <t>SLS</t>
    </r>
    <r>
      <rPr>
        <u val="singleAccounting"/>
        <vertAlign val="subscript"/>
        <sz val="11"/>
        <color theme="1"/>
        <rFont val="Times New Roman"/>
        <family val="1"/>
      </rPr>
      <t>%</t>
    </r>
  </si>
  <si>
    <r>
      <t>ELS</t>
    </r>
    <r>
      <rPr>
        <u val="singleAccounting"/>
        <vertAlign val="subscript"/>
        <sz val="11"/>
        <color theme="1"/>
        <rFont val="Times New Roman"/>
        <family val="1"/>
      </rPr>
      <t>%</t>
    </r>
  </si>
  <si>
    <r>
      <t>UncollatUL</t>
    </r>
    <r>
      <rPr>
        <u val="singleAccounting"/>
        <vertAlign val="subscript"/>
        <sz val="11"/>
        <color theme="1"/>
        <rFont val="Times New Roman"/>
        <family val="1"/>
      </rPr>
      <t>%</t>
    </r>
  </si>
  <si>
    <r>
      <t>SRIF</t>
    </r>
    <r>
      <rPr>
        <u val="singleAccounting"/>
        <vertAlign val="subscript"/>
        <sz val="11"/>
        <color theme="1"/>
        <rFont val="Times New Roman"/>
        <family val="1"/>
      </rPr>
      <t>%</t>
    </r>
  </si>
  <si>
    <r>
      <t>LSEA</t>
    </r>
    <r>
      <rPr>
        <u val="singleAccounting"/>
        <vertAlign val="subscript"/>
        <sz val="11"/>
        <color theme="1"/>
        <rFont val="Times New Roman"/>
        <family val="1"/>
      </rPr>
      <t>%</t>
    </r>
  </si>
  <si>
    <r>
      <t>LTEA</t>
    </r>
    <r>
      <rPr>
        <vertAlign val="subscript"/>
        <sz val="11"/>
        <color theme="1"/>
        <rFont val="Times New Roman"/>
        <family val="1"/>
      </rPr>
      <t>%,LS</t>
    </r>
  </si>
  <si>
    <r>
      <t>EAE</t>
    </r>
    <r>
      <rPr>
        <u val="singleAccounting"/>
        <vertAlign val="subscript"/>
        <sz val="11"/>
        <color theme="1"/>
        <rFont val="Times New Roman"/>
        <family val="1"/>
      </rPr>
      <t>%</t>
    </r>
  </si>
  <si>
    <r>
      <t>AEA</t>
    </r>
    <r>
      <rPr>
        <u val="singleAccounting"/>
        <vertAlign val="subscript"/>
        <sz val="11"/>
        <color theme="1"/>
        <rFont val="Times New Roman"/>
        <family val="1"/>
      </rPr>
      <t>$</t>
    </r>
  </si>
  <si>
    <r>
      <t>RWASup</t>
    </r>
    <r>
      <rPr>
        <u val="singleAccounting"/>
        <vertAlign val="subscript"/>
        <sz val="11"/>
        <color theme="1"/>
        <rFont val="Times New Roman"/>
        <family val="1"/>
      </rPr>
      <t>$</t>
    </r>
  </si>
  <si>
    <r>
      <t>RWA</t>
    </r>
    <r>
      <rPr>
        <u val="singleAccounting"/>
        <vertAlign val="subscript"/>
        <sz val="11"/>
        <color theme="1"/>
        <rFont val="Times New Roman"/>
        <family val="1"/>
      </rPr>
      <t>$</t>
    </r>
  </si>
  <si>
    <t xml:space="preserve">If the contractual terms of the CRT provide for the transfer of the counterparty credit risk associated with any loan-level credit enhancement or other loss sharing on the underlying mortgage exposures, then set this field to "Y", otherwise set to "N". </t>
  </si>
  <si>
    <r>
      <t>Parameter</t>
    </r>
    <r>
      <rPr>
        <i/>
        <sz val="12"/>
        <color rgb="FF000000"/>
        <rFont val="Times New Roman"/>
        <family val="1"/>
      </rPr>
      <t xml:space="preserve"> A </t>
    </r>
    <r>
      <rPr>
        <sz val="12"/>
        <color rgb="FF000000"/>
        <rFont val="Times New Roman"/>
        <family val="1"/>
      </rPr>
      <t>is the attachment point for the exposure, which represents the threshold at which credit losses will first be allocated to the exposure. Parameter</t>
    </r>
    <r>
      <rPr>
        <i/>
        <sz val="12"/>
        <color rgb="FF000000"/>
        <rFont val="Times New Roman"/>
        <family val="1"/>
      </rPr>
      <t xml:space="preserve"> A </t>
    </r>
    <r>
      <rPr>
        <sz val="12"/>
        <color rgb="FF000000"/>
        <rFont val="Times New Roman"/>
        <family val="1"/>
      </rPr>
      <t>equals the ratio of the current dollar amount of underlying exposures that are subordinated to the exposure of the Enterprise to the current dollar amount of underlying exposures. Any reserve account funded by the accumulated cash flows from the underlying exposures that is subordinated to the Enterprise’s exposure may be included in the calculation of parameter</t>
    </r>
    <r>
      <rPr>
        <i/>
        <sz val="12"/>
        <color rgb="FF000000"/>
        <rFont val="Times New Roman"/>
        <family val="1"/>
      </rPr>
      <t xml:space="preserve"> A </t>
    </r>
    <r>
      <rPr>
        <sz val="12"/>
        <color rgb="FF000000"/>
        <rFont val="Times New Roman"/>
        <family val="1"/>
      </rPr>
      <t>to the extent that cash is present in the account. Parameter</t>
    </r>
    <r>
      <rPr>
        <i/>
        <sz val="12"/>
        <color rgb="FF000000"/>
        <rFont val="Times New Roman"/>
        <family val="1"/>
      </rPr>
      <t xml:space="preserve"> A </t>
    </r>
    <r>
      <rPr>
        <sz val="12"/>
        <color rgb="FF000000"/>
        <rFont val="Times New Roman"/>
        <family val="1"/>
      </rPr>
      <t xml:space="preserve">is expressed as a value between </t>
    </r>
    <r>
      <rPr>
        <sz val="12"/>
        <color theme="1"/>
        <rFont val="Times New Roman"/>
        <family val="1"/>
      </rPr>
      <t>0</t>
    </r>
    <r>
      <rPr>
        <sz val="12"/>
        <color rgb="FF000000"/>
        <rFont val="Times New Roman"/>
        <family val="1"/>
      </rPr>
      <t xml:space="preserve"> and </t>
    </r>
    <r>
      <rPr>
        <sz val="12"/>
        <color theme="1"/>
        <rFont val="Times New Roman"/>
        <family val="1"/>
      </rPr>
      <t>100 percent.</t>
    </r>
  </si>
  <si>
    <t>Parameter A</t>
  </si>
  <si>
    <t>Parameter D</t>
  </si>
  <si>
    <t>AH</t>
  </si>
  <si>
    <r>
      <t>Parameter</t>
    </r>
    <r>
      <rPr>
        <i/>
        <sz val="12"/>
        <color rgb="FF000000"/>
        <rFont val="Times New Roman"/>
        <family val="1"/>
      </rPr>
      <t xml:space="preserve"> D</t>
    </r>
    <r>
      <rPr>
        <sz val="12"/>
        <color rgb="FF000000"/>
        <rFont val="Times New Roman"/>
        <family val="1"/>
      </rPr>
      <t xml:space="preserve"> is the detachment point for the exposure, which represents the threshold at which credit losses of principal allocated to the exposure would result in a total loss of principal. Parameter</t>
    </r>
    <r>
      <rPr>
        <i/>
        <sz val="12"/>
        <color rgb="FF000000"/>
        <rFont val="Times New Roman"/>
        <family val="1"/>
      </rPr>
      <t xml:space="preserve"> D</t>
    </r>
    <r>
      <rPr>
        <sz val="12"/>
        <color rgb="FF000000"/>
        <rFont val="Times New Roman"/>
        <family val="1"/>
      </rPr>
      <t xml:space="preserve"> equals parameter</t>
    </r>
    <r>
      <rPr>
        <i/>
        <sz val="12"/>
        <color rgb="FF000000"/>
        <rFont val="Times New Roman"/>
        <family val="1"/>
      </rPr>
      <t xml:space="preserve"> A </t>
    </r>
    <r>
      <rPr>
        <sz val="12"/>
        <color rgb="FF000000"/>
        <rFont val="Times New Roman"/>
        <family val="1"/>
      </rPr>
      <t xml:space="preserve">plus the ratio of the current dollar amount of the exposures that are </t>
    </r>
    <r>
      <rPr>
        <i/>
        <sz val="12"/>
        <color rgb="FF000000"/>
        <rFont val="Times New Roman"/>
        <family val="1"/>
      </rPr>
      <t>pari passu</t>
    </r>
    <r>
      <rPr>
        <sz val="12"/>
        <color rgb="FF000000"/>
        <rFont val="Times New Roman"/>
        <family val="1"/>
      </rPr>
      <t xml:space="preserve"> with the exposure (that is, have equal seniority with respect to credit risk) to the current dollar amount of the underlying exposures. Parameter</t>
    </r>
    <r>
      <rPr>
        <i/>
        <sz val="12"/>
        <color rgb="FF000000"/>
        <rFont val="Times New Roman"/>
        <family val="1"/>
      </rPr>
      <t xml:space="preserve"> D</t>
    </r>
    <r>
      <rPr>
        <sz val="12"/>
        <color rgb="FF000000"/>
        <rFont val="Times New Roman"/>
        <family val="1"/>
      </rPr>
      <t xml:space="preserve"> is expressed as a value between </t>
    </r>
    <r>
      <rPr>
        <sz val="12"/>
        <color theme="1"/>
        <rFont val="Times New Roman"/>
        <family val="1"/>
      </rPr>
      <t>0</t>
    </r>
    <r>
      <rPr>
        <sz val="12"/>
        <color rgb="FF000000"/>
        <rFont val="Times New Roman"/>
        <family val="1"/>
      </rPr>
      <t xml:space="preserve"> and </t>
    </r>
    <r>
      <rPr>
        <sz val="12"/>
        <color theme="1"/>
        <rFont val="Times New Roman"/>
        <family val="1"/>
      </rPr>
      <t>100 percent</t>
    </r>
    <r>
      <rPr>
        <sz val="12"/>
        <color rgb="FF000000"/>
        <rFont val="Times New Roman"/>
        <family val="1"/>
      </rPr>
      <t>.</t>
    </r>
  </si>
  <si>
    <r>
      <t xml:space="preserve">Parameter </t>
    </r>
    <r>
      <rPr>
        <i/>
        <sz val="12"/>
        <color theme="1"/>
        <rFont val="Times New Roman"/>
        <family val="1"/>
      </rPr>
      <t>CM</t>
    </r>
    <r>
      <rPr>
        <i/>
        <vertAlign val="subscript"/>
        <sz val="12"/>
        <color theme="1"/>
        <rFont val="Times New Roman"/>
        <family val="1"/>
      </rPr>
      <t>%</t>
    </r>
    <r>
      <rPr>
        <sz val="12"/>
        <color theme="1"/>
        <rFont val="Times New Roman"/>
        <family val="1"/>
      </rPr>
      <t xml:space="preserve"> is the percentage of a tranche sold in the capital markets. </t>
    </r>
    <r>
      <rPr>
        <i/>
        <sz val="12"/>
        <color theme="1"/>
        <rFont val="Times New Roman"/>
        <family val="1"/>
      </rPr>
      <t>CM</t>
    </r>
    <r>
      <rPr>
        <i/>
        <vertAlign val="subscript"/>
        <sz val="12"/>
        <color theme="1"/>
        <rFont val="Times New Roman"/>
        <family val="1"/>
      </rPr>
      <t>%</t>
    </r>
    <r>
      <rPr>
        <sz val="12"/>
        <color theme="1"/>
        <rFont val="Times New Roman"/>
        <family val="1"/>
      </rPr>
      <t xml:space="preserve"> is expressed as a value between 0 and 100 percent.</t>
    </r>
  </si>
  <si>
    <r>
      <t xml:space="preserve">Parameter </t>
    </r>
    <r>
      <rPr>
        <i/>
        <sz val="12"/>
        <color theme="1"/>
        <rFont val="Times New Roman"/>
        <family val="1"/>
      </rPr>
      <t>LS</t>
    </r>
    <r>
      <rPr>
        <i/>
        <vertAlign val="subscript"/>
        <sz val="12"/>
        <color theme="1"/>
        <rFont val="Times New Roman"/>
        <family val="1"/>
      </rPr>
      <t>%</t>
    </r>
    <r>
      <rPr>
        <sz val="12"/>
        <color theme="1"/>
        <rFont val="Times New Roman"/>
        <family val="1"/>
      </rPr>
      <t xml:space="preserve"> is the percentage of a tranche that is either insured, reinsured, or afforded coverage through lender reimbursement of credit losses of principal. </t>
    </r>
    <r>
      <rPr>
        <i/>
        <sz val="12"/>
        <color theme="1"/>
        <rFont val="Times New Roman"/>
        <family val="1"/>
      </rPr>
      <t>LS</t>
    </r>
    <r>
      <rPr>
        <i/>
        <vertAlign val="subscript"/>
        <sz val="12"/>
        <color theme="1"/>
        <rFont val="Times New Roman"/>
        <family val="1"/>
      </rPr>
      <t>%</t>
    </r>
    <r>
      <rPr>
        <sz val="12"/>
        <color theme="1"/>
        <rFont val="Times New Roman"/>
        <family val="1"/>
      </rPr>
      <t xml:space="preserve"> is expressed as a value between 0 and 100 percent.</t>
    </r>
  </si>
  <si>
    <t xml:space="preserve">For single-family CRTs, the duration of seasoning for the capital markets portion of the CRT is the difference between the analysis date and original closing date. </t>
  </si>
  <si>
    <t xml:space="preserve">For single-family CRTs, the duration of seasoning for the loss sharing portion of the CRT is the difference between the analysis date and original closing date. </t>
  </si>
  <si>
    <t>The loss timing factor from Table 2 to Section 1240.44 for the capital markets portion of the CRT calculated using months to maturity for the capital markets transaction.</t>
  </si>
  <si>
    <t>The loss timing factor from Table 2 to Section 1240.44 for the loss sharing portion of the CRT calculated using months to maturity for the loss sharing transaction.</t>
  </si>
  <si>
    <t>The loss timing factor from Table 2 to Section 1240.44 for the loss sharing portion of the CRT calculated using duration of seasoning from the loss sharing transaction.</t>
  </si>
  <si>
    <t xml:space="preserve">Minimum risk weight. </t>
  </si>
  <si>
    <t>Tranche-level risk weights:</t>
  </si>
  <si>
    <r>
      <t>Expected Loss Share.</t>
    </r>
    <r>
      <rPr>
        <sz val="12"/>
        <color theme="1"/>
        <rFont val="Times New Roman"/>
        <family val="1"/>
      </rPr>
      <t xml:space="preserve"> The expected loss share is the share of</t>
    </r>
    <r>
      <rPr>
        <sz val="12"/>
        <color rgb="FF000000"/>
        <rFont val="Times New Roman"/>
        <family val="1"/>
      </rPr>
      <t xml:space="preserve"> a tranche</t>
    </r>
    <r>
      <rPr>
        <sz val="12"/>
        <color theme="1"/>
        <rFont val="Times New Roman"/>
        <family val="1"/>
      </rPr>
      <t xml:space="preserve"> that is covered by expected loss (ELS):</t>
    </r>
  </si>
  <si>
    <r>
      <t xml:space="preserve">Parameter </t>
    </r>
    <r>
      <rPr>
        <i/>
        <sz val="12"/>
        <color theme="1"/>
        <rFont val="Times New Roman"/>
        <family val="1"/>
      </rPr>
      <t>AggUPB</t>
    </r>
    <r>
      <rPr>
        <i/>
        <vertAlign val="subscript"/>
        <sz val="12"/>
        <color theme="1"/>
        <rFont val="Times New Roman"/>
        <family val="1"/>
      </rPr>
      <t>$</t>
    </r>
    <r>
      <rPr>
        <sz val="12"/>
        <color theme="1"/>
        <rFont val="Times New Roman"/>
        <family val="1"/>
      </rPr>
      <t xml:space="preserve"> is the aggregate unpaid principal balance of the underlying mortgage exposures, where N is the total number of underlying mortgage exposures. </t>
    </r>
  </si>
  <si>
    <r>
      <t>The loss timing factor percentages (</t>
    </r>
    <r>
      <rPr>
        <i/>
        <sz val="12"/>
        <color theme="1"/>
        <rFont val="Times New Roman"/>
        <family val="1"/>
      </rPr>
      <t>LTF%s)</t>
    </r>
    <r>
      <rPr>
        <sz val="12"/>
        <color theme="1"/>
        <rFont val="Times New Roman"/>
        <family val="1"/>
      </rPr>
      <t xml:space="preserve"> are calculated as follows:</t>
    </r>
  </si>
  <si>
    <r>
      <t>K</t>
    </r>
    <r>
      <rPr>
        <vertAlign val="subscript"/>
        <sz val="12"/>
        <color theme="1"/>
        <rFont val="Times New Roman"/>
        <family val="1"/>
      </rPr>
      <t>A</t>
    </r>
    <r>
      <rPr>
        <sz val="12"/>
        <color theme="1"/>
        <rFont val="Times New Roman"/>
        <family val="1"/>
      </rPr>
      <t xml:space="preserve"> is the weighted-average capital requirement of the underlying exposures.  If the contractual terms of the CRT do not provide for the transfer of the counterparty credit risk associated with any loan-level credit enhancement or other loss sharing on the underlying mortgage exposures, then the Enterprise shall calculate </t>
    </r>
    <r>
      <rPr>
        <i/>
        <sz val="12"/>
        <color theme="1"/>
        <rFont val="Times New Roman"/>
        <family val="1"/>
      </rPr>
      <t>K</t>
    </r>
    <r>
      <rPr>
        <i/>
        <vertAlign val="subscript"/>
        <sz val="12"/>
        <color theme="1"/>
        <rFont val="Times New Roman"/>
        <family val="1"/>
      </rPr>
      <t>A</t>
    </r>
    <r>
      <rPr>
        <sz val="12"/>
        <color theme="1"/>
        <rFont val="Times New Roman"/>
        <family val="1"/>
      </rPr>
      <t xml:space="preserve"> as follows:
Otherwise the Enterprise shall calculate K</t>
    </r>
    <r>
      <rPr>
        <vertAlign val="subscript"/>
        <sz val="12"/>
        <color theme="1"/>
        <rFont val="Times New Roman"/>
        <family val="1"/>
      </rPr>
      <t>A</t>
    </r>
    <r>
      <rPr>
        <sz val="12"/>
        <color theme="1"/>
        <rFont val="Times New Roman"/>
        <family val="1"/>
      </rPr>
      <t xml:space="preserve"> as follows:</t>
    </r>
  </si>
  <si>
    <r>
      <t>Stress Loss Share.</t>
    </r>
    <r>
      <rPr>
        <sz val="12"/>
        <color theme="1"/>
        <rFont val="Times New Roman"/>
        <family val="1"/>
      </rPr>
      <t xml:space="preserve"> The stress loss share is the share of</t>
    </r>
    <r>
      <rPr>
        <sz val="12"/>
        <color rgb="FF000000"/>
        <rFont val="Times New Roman"/>
        <family val="1"/>
      </rPr>
      <t xml:space="preserve"> a tranche</t>
    </r>
    <r>
      <rPr>
        <sz val="12"/>
        <color theme="1"/>
        <rFont val="Times New Roman"/>
        <family val="1"/>
      </rPr>
      <t xml:space="preserve"> that is covered by stress loss (SLS) or K</t>
    </r>
    <r>
      <rPr>
        <vertAlign val="subscript"/>
        <sz val="12"/>
        <color theme="1"/>
        <rFont val="Times New Roman"/>
        <family val="1"/>
      </rPr>
      <t>A</t>
    </r>
    <r>
      <rPr>
        <sz val="12"/>
        <color theme="1"/>
        <rFont val="Times New Roman"/>
        <family val="1"/>
      </rPr>
      <t xml:space="preserve"> plus AggEL</t>
    </r>
    <r>
      <rPr>
        <vertAlign val="subscript"/>
        <sz val="12"/>
        <color theme="1"/>
        <rFont val="Times New Roman"/>
        <family val="1"/>
      </rPr>
      <t>%</t>
    </r>
    <r>
      <rPr>
        <sz val="12"/>
        <color theme="1"/>
        <rFont val="Times New Roman"/>
        <family val="1"/>
      </rPr>
      <t>:</t>
    </r>
  </si>
  <si>
    <r>
      <t xml:space="preserve">The </t>
    </r>
    <r>
      <rPr>
        <sz val="12"/>
        <color rgb="FF000000"/>
        <rFont val="Times New Roman"/>
        <family val="1"/>
      </rPr>
      <t xml:space="preserve">adjusted exposure </t>
    </r>
    <r>
      <rPr>
        <sz val="12"/>
        <color theme="1"/>
        <rFont val="Times New Roman"/>
        <family val="1"/>
      </rPr>
      <t>of an Enterprise (EAE) with respect to a retained CRT exposure is as follows:</t>
    </r>
  </si>
  <si>
    <t>The loss timing factor from Table 2 to Section 1240.44 for the capital markets portion of the CRT calculated using duration of seasoning from the capital markets transaction.</t>
  </si>
  <si>
    <t xml:space="preserve">UnCollatUL is the percentage of RIF that is uncollateralized unexpected loss. </t>
  </si>
  <si>
    <t xml:space="preserve">SRIF is the percentage of uncollateralized RIF that is above stress loss. </t>
  </si>
  <si>
    <t xml:space="preserve">The overall effectiveness adjustment (OEA) increases retained exposure to reflect that CRT transactions may not provide the same flexibility, fungibility, and loss-absorbing capacity as equity capital. </t>
  </si>
  <si>
    <t>The adjusted exposure amount (AEA) of a retained CRT exposure is equal to the following:</t>
  </si>
  <si>
    <r>
      <t>AggEL</t>
    </r>
    <r>
      <rPr>
        <vertAlign val="subscript"/>
        <sz val="12"/>
        <color theme="1"/>
        <rFont val="Times New Roman"/>
        <family val="1"/>
      </rPr>
      <t>%</t>
    </r>
    <r>
      <rPr>
        <sz val="12"/>
        <color theme="1"/>
        <rFont val="Times New Roman"/>
        <family val="1"/>
      </rPr>
      <t xml:space="preserve"> is the expected loss percentage of the underlying exposures and is calculated as follows:</t>
    </r>
  </si>
  <si>
    <r>
      <t xml:space="preserve">For each tranche, parameter </t>
    </r>
    <r>
      <rPr>
        <i/>
        <sz val="12"/>
        <rFont val="Times New Roman"/>
        <family val="1"/>
      </rPr>
      <t>Collat</t>
    </r>
    <r>
      <rPr>
        <i/>
        <vertAlign val="subscript"/>
        <sz val="12"/>
        <rFont val="Times New Roman"/>
        <family val="1"/>
      </rPr>
      <t>%RIF</t>
    </r>
    <r>
      <rPr>
        <i/>
        <sz val="12"/>
        <rFont val="Times New Roman"/>
        <family val="1"/>
      </rPr>
      <t xml:space="preserve"> </t>
    </r>
    <r>
      <rPr>
        <sz val="12"/>
        <rFont val="Times New Roman"/>
        <family val="1"/>
      </rPr>
      <t xml:space="preserve">is the amount of financial collateral posted by a counterparty under a loss sharing contract expressed as a percentage of the risk-in-force (RIF). For multifamily lender loss sharing transactions where an Enterprise has the contractual right to receive future lender guarantee-fee revenue, the Enterprise may include up to 12 months of expected guarantee-fee revenue in collateral. </t>
    </r>
    <r>
      <rPr>
        <i/>
        <sz val="12"/>
        <rFont val="Times New Roman"/>
        <family val="1"/>
      </rPr>
      <t>Collat</t>
    </r>
    <r>
      <rPr>
        <i/>
        <vertAlign val="subscript"/>
        <sz val="12"/>
        <rFont val="Times New Roman"/>
        <family val="1"/>
      </rPr>
      <t>%RIF</t>
    </r>
    <r>
      <rPr>
        <sz val="12"/>
        <rFont val="Times New Roman"/>
        <family val="1"/>
      </rPr>
      <t xml:space="preserve"> is expressed as a value between 0 and 100 percent.
For transactions that include a panel of insurers or reinsurers, for each tranche, use a weighted average collateral amount as a percent of risk-in-force for the tranche, where the weights are a function of quota shares or each insurer's RIF as a percentage of total RIF. </t>
    </r>
  </si>
  <si>
    <r>
      <t xml:space="preserve">For each tranche, parameter </t>
    </r>
    <r>
      <rPr>
        <i/>
        <sz val="12"/>
        <rFont val="Times New Roman"/>
        <family val="1"/>
      </rPr>
      <t>HC</t>
    </r>
    <r>
      <rPr>
        <sz val="12"/>
        <rFont val="Times New Roman"/>
        <family val="1"/>
      </rPr>
      <t xml:space="preserve"> is the haircut for the counterparty in contractual loss sharing transactions. 
For transactions that include a panel of insurers or reinsurers, for each tranche, use a weighted average haircut,  where the weights are a function of quota shares or each insurer's RIF as a percentage of total RIF. </t>
    </r>
  </si>
  <si>
    <r>
      <t xml:space="preserve">For single-family CRTs with reimbursement based upon occurrence or resolution of delinquency, </t>
    </r>
    <r>
      <rPr>
        <i/>
        <sz val="12"/>
        <rFont val="Times New Roman"/>
        <family val="1"/>
      </rPr>
      <t>CRTMthstoMaturity</t>
    </r>
    <r>
      <rPr>
        <sz val="12"/>
        <rFont val="Times New Roman"/>
        <family val="1"/>
      </rPr>
      <t xml:space="preserve"> for the capital markets portion of the CRT is the difference between the CRT’s maturity date and original closing date, for exceptions see the proposed rule. </t>
    </r>
  </si>
  <si>
    <r>
      <t xml:space="preserve">For single-family CRTs with reimbursement based upon occurrence or resolution of delinquency, </t>
    </r>
    <r>
      <rPr>
        <i/>
        <sz val="12"/>
        <rFont val="Times New Roman"/>
        <family val="1"/>
      </rPr>
      <t>CRTMthstoMaturity</t>
    </r>
    <r>
      <rPr>
        <sz val="12"/>
        <rFont val="Times New Roman"/>
        <family val="1"/>
      </rPr>
      <t xml:space="preserve"> for the loss sharing portion of the CRT is the difference between the CRT’s maturity date and original closing date, for exceptions see the proposed rule. </t>
    </r>
  </si>
  <si>
    <t xml:space="preserve">The loss sharing effectiveness adjustment (LSEA) increases retained exposure to reflect uncollateralized risk-in-force (RIF).  For a retained CRT exposure, LSEA is calculated as follows: </t>
  </si>
  <si>
    <t xml:space="preserve">The loss timing effectiveness adjustments (LTEAs) increase retained exposure to reflect the mismatch between lifetime losses on the underlying mortgage exposures and the duration of the CRT’s coverage.  For a retained CRT exposure, LTEAs are calculated as follows: </t>
  </si>
  <si>
    <r>
      <t>K</t>
    </r>
    <r>
      <rPr>
        <vertAlign val="subscript"/>
        <sz val="12"/>
        <rFont val="Times New Roman"/>
        <family val="1"/>
      </rPr>
      <t>A</t>
    </r>
    <r>
      <rPr>
        <sz val="12"/>
        <rFont val="Times New Roman"/>
        <family val="1"/>
      </rPr>
      <t xml:space="preserve"> adjusted for loss timing (LTK</t>
    </r>
    <r>
      <rPr>
        <vertAlign val="subscript"/>
        <sz val="12"/>
        <rFont val="Times New Roman"/>
        <family val="1"/>
      </rPr>
      <t>A</t>
    </r>
    <r>
      <rPr>
        <sz val="12"/>
        <rFont val="Times New Roman"/>
        <family val="1"/>
      </rPr>
      <t>) for the capital markets transaction:</t>
    </r>
  </si>
  <si>
    <r>
      <t>K</t>
    </r>
    <r>
      <rPr>
        <vertAlign val="subscript"/>
        <sz val="12"/>
        <rFont val="Times New Roman"/>
        <family val="1"/>
      </rPr>
      <t>A</t>
    </r>
    <r>
      <rPr>
        <sz val="12"/>
        <rFont val="Times New Roman"/>
        <family val="1"/>
      </rPr>
      <t xml:space="preserve"> adjusted for loss timing (LTK</t>
    </r>
    <r>
      <rPr>
        <vertAlign val="subscript"/>
        <sz val="12"/>
        <rFont val="Times New Roman"/>
        <family val="1"/>
      </rPr>
      <t>A</t>
    </r>
    <r>
      <rPr>
        <sz val="12"/>
        <rFont val="Times New Roman"/>
        <family val="1"/>
      </rPr>
      <t>) for the loss sharing transaction:</t>
    </r>
  </si>
  <si>
    <r>
      <t>RWA supplement for retained loan-level counterparty credit risk</t>
    </r>
    <r>
      <rPr>
        <sz val="12"/>
        <rFont val="Times New Roman"/>
        <family val="1"/>
      </rPr>
      <t>. If the contractual terms of the CRT do not provide for the transfer of the counterparty credit risk associated with any loan-level credit enhancement or other loss sharing on the underlying mortgage exposures, then the Enterprise must add the following risk-weighted assets supplement (</t>
    </r>
    <r>
      <rPr>
        <i/>
        <sz val="12"/>
        <rFont val="Times New Roman"/>
        <family val="1"/>
      </rPr>
      <t>RWASup</t>
    </r>
    <r>
      <rPr>
        <vertAlign val="subscript"/>
        <sz val="12"/>
        <rFont val="Times New Roman"/>
        <family val="1"/>
      </rPr>
      <t>$</t>
    </r>
    <r>
      <rPr>
        <sz val="12"/>
        <rFont val="Times New Roman"/>
        <family val="1"/>
      </rPr>
      <t>) to risk weighted assets for the retained CRT exposure</t>
    </r>
    <r>
      <rPr>
        <i/>
        <sz val="12"/>
        <rFont val="Times New Roman"/>
        <family val="1"/>
      </rPr>
      <t xml:space="preserve">. </t>
    </r>
    <r>
      <rPr>
        <sz val="12"/>
        <rFont val="Times New Roman"/>
        <family val="1"/>
      </rPr>
      <t xml:space="preserve">Parameters A and D are the attachment and detachment parameters for each tranche. </t>
    </r>
  </si>
  <si>
    <r>
      <t>Credit risk-weighted assets for the retained CRT exposure</t>
    </r>
    <r>
      <rPr>
        <i/>
        <sz val="12"/>
        <rFont val="Times New Roman"/>
        <family val="1"/>
      </rPr>
      <t xml:space="preserve"> </t>
    </r>
    <r>
      <rPr>
        <sz val="12"/>
        <rFont val="Times New Roman"/>
        <family val="1"/>
      </rPr>
      <t>are as follows:</t>
    </r>
  </si>
  <si>
    <t xml:space="preserve">Loss Sharing: Collateral as a Percentage of RIF (Collat%RIF) and Haircut (HC%) </t>
  </si>
  <si>
    <t>Disclaimer:</t>
  </si>
  <si>
    <t>The information provided in the Enterprise Regulatory Capital Framework Credit Risk Transfer spreadsheet is for illustrative and explanatory purposes only and does not replace the proposed regulation to be published at 12 CFR 1240.   </t>
  </si>
  <si>
    <t>Generic CRT</t>
  </si>
  <si>
    <t xml:space="preserve">CRT treatment in the Proposed Enterprise Regulatory Capital Framework with formulas and supporting text, using a stylized CRT. </t>
  </si>
  <si>
    <t>Generic SF STACR and ACIS</t>
  </si>
  <si>
    <t>Example calculations for stylized HQA and DNA STACR and ACIS transactions.</t>
  </si>
  <si>
    <t>Generic SF CAS and CIRT</t>
  </si>
  <si>
    <t>Example calculations for stylized CAS and CIRT transactions.</t>
  </si>
  <si>
    <t>Generic MF KDeal</t>
  </si>
  <si>
    <t>Example calculations for a stylized K-Deal.</t>
  </si>
  <si>
    <t>Generic MF DUS</t>
  </si>
  <si>
    <t>Worksheets</t>
  </si>
  <si>
    <t>Example calculations for a stylized DUS loss sharing agreement.</t>
  </si>
  <si>
    <r>
      <t xml:space="preserve">Parameter </t>
    </r>
    <r>
      <rPr>
        <i/>
        <sz val="12"/>
        <color theme="1"/>
        <rFont val="Times New Roman"/>
        <family val="1"/>
      </rPr>
      <t>RWA</t>
    </r>
    <r>
      <rPr>
        <i/>
        <vertAlign val="subscript"/>
        <sz val="12"/>
        <color theme="1"/>
        <rFont val="Times New Roman"/>
        <family val="1"/>
      </rPr>
      <t>$</t>
    </r>
    <r>
      <rPr>
        <sz val="12"/>
        <color theme="1"/>
        <rFont val="Times New Roman"/>
        <family val="1"/>
      </rPr>
      <t xml:space="preserve"> is the aggregate credit risk-weighted assets associated with the underlying mortgage exposures.
For a generic single-family exposure indexed by i,</t>
    </r>
  </si>
  <si>
    <r>
      <t xml:space="preserve">Parameter </t>
    </r>
    <r>
      <rPr>
        <i/>
        <sz val="12"/>
        <color theme="1"/>
        <rFont val="Times New Roman"/>
        <family val="1"/>
      </rPr>
      <t>CntptyRWA</t>
    </r>
    <r>
      <rPr>
        <i/>
        <vertAlign val="subscript"/>
        <sz val="12"/>
        <color theme="1"/>
        <rFont val="Times New Roman"/>
        <family val="1"/>
      </rPr>
      <t>$</t>
    </r>
    <r>
      <rPr>
        <sz val="12"/>
        <color theme="1"/>
        <rFont val="Times New Roman"/>
        <family val="1"/>
      </rPr>
      <t xml:space="preserve"> is the aggregate credit risk-weighted assets due to counterparty haircuts from loan-level credit enhancements.  </t>
    </r>
    <r>
      <rPr>
        <i/>
        <sz val="12"/>
        <color theme="1"/>
        <rFont val="Times New Roman"/>
        <family val="1"/>
      </rPr>
      <t>CntptyRWA</t>
    </r>
    <r>
      <rPr>
        <i/>
        <vertAlign val="subscript"/>
        <sz val="12"/>
        <color theme="1"/>
        <rFont val="Times New Roman"/>
        <family val="1"/>
      </rPr>
      <t>$</t>
    </r>
    <r>
      <rPr>
        <sz val="12"/>
        <color theme="1"/>
        <rFont val="Times New Roman"/>
        <family val="1"/>
      </rPr>
      <t xml:space="preserve"> is the difference between: (i) Parameter RWA</t>
    </r>
    <r>
      <rPr>
        <vertAlign val="subscript"/>
        <sz val="12"/>
        <color theme="1"/>
        <rFont val="Times New Roman"/>
        <family val="1"/>
      </rPr>
      <t>$</t>
    </r>
    <r>
      <rPr>
        <sz val="12"/>
        <color theme="1"/>
        <rFont val="Times New Roman"/>
        <family val="1"/>
      </rPr>
      <t>; and (ii) Aggregate credit risk-weighted assets associated with the underlying mortgage exposures where the counterparty haircuts for loan-level credit enhancements are set to zero. N is the total number of underlying mortgage exposures. For a generic single-family exposure indexed by i,</t>
    </r>
  </si>
  <si>
    <t>Proposed Enterprise Regulatory Capital Framework CRT Tool</t>
  </si>
  <si>
    <t>Inputs are in a blue background.</t>
  </si>
  <si>
    <t>Deal Inputs are in a blue background.</t>
  </si>
  <si>
    <t xml:space="preserve">        Generic Single-Family CRT Example</t>
  </si>
  <si>
    <t xml:space="preserve"> Generic CIRT Example</t>
  </si>
  <si>
    <t xml:space="preserve"> Generic HQA Example</t>
  </si>
  <si>
    <t>Generic DNA Example</t>
  </si>
  <si>
    <t>Release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</si>
</sst>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_(&quot;$&quot;* #,##0_);_(&quot;$&quot;* \(#,##0\);_(&quot;$&quot;* &quot;-&quot;??_);_(@_)"/>
    <numFmt numFmtId="165" formatCode="0.0%"/>
    <numFmt numFmtId="166" formatCode="_(&quot;$&quot;* #,##0.0_);_(&quot;$&quot;* \(#,##0.0\);_(&quot;$&quot;* &quot;-&quot;?_);_(@_)"/>
  </numFmts>
  <fonts count="46" x14ac:knownFonts="1">
    <font>
      <sz val="11"/>
      <color theme="1"/>
      <name val="Calibri"/>
      <family val="2"/>
      <scheme val="minor"/>
    </font>
    <font>
      <sz val="11"/>
      <color theme="1"/>
      <name val="Calibri"/>
      <family val="2"/>
      <scheme val="minor"/>
    </font>
    <font>
      <sz val="12"/>
      <color theme="1"/>
      <name val="Times New Roman"/>
      <family val="1"/>
    </font>
    <font>
      <i/>
      <sz val="12"/>
      <color theme="1"/>
      <name val="Times New Roman"/>
      <family val="1"/>
    </font>
    <font>
      <i/>
      <vertAlign val="subscript"/>
      <sz val="12"/>
      <color theme="1"/>
      <name val="Times New Roman"/>
      <family val="1"/>
    </font>
    <font>
      <vertAlign val="subscript"/>
      <sz val="12"/>
      <color theme="1"/>
      <name val="Times New Roman"/>
      <family val="1"/>
    </font>
    <font>
      <sz val="11"/>
      <color theme="1"/>
      <name val="Times New Roman"/>
      <family val="1"/>
    </font>
    <font>
      <b/>
      <sz val="16"/>
      <color theme="0"/>
      <name val="Times New Roman"/>
      <family val="1"/>
    </font>
    <font>
      <b/>
      <u val="singleAccounting"/>
      <sz val="16"/>
      <color theme="0"/>
      <name val="Times New Roman"/>
      <family val="1"/>
    </font>
    <font>
      <b/>
      <sz val="16"/>
      <color theme="1"/>
      <name val="Times New Roman"/>
      <family val="1"/>
    </font>
    <font>
      <b/>
      <u val="singleAccounting"/>
      <sz val="16"/>
      <name val="Times New Roman"/>
      <family val="1"/>
    </font>
    <font>
      <b/>
      <sz val="14"/>
      <color theme="1"/>
      <name val="Times New Roman"/>
      <family val="1"/>
    </font>
    <font>
      <b/>
      <sz val="11"/>
      <color theme="1"/>
      <name val="Times New Roman"/>
      <family val="1"/>
    </font>
    <font>
      <vertAlign val="subscript"/>
      <sz val="11"/>
      <color theme="1"/>
      <name val="Times New Roman"/>
      <family val="1"/>
    </font>
    <font>
      <u val="singleAccounting"/>
      <sz val="11"/>
      <color theme="1"/>
      <name val="Times New Roman"/>
      <family val="1"/>
    </font>
    <font>
      <b/>
      <vertAlign val="subscript"/>
      <sz val="14"/>
      <color theme="1"/>
      <name val="Times New Roman"/>
      <family val="1"/>
    </font>
    <font>
      <u val="singleAccounting"/>
      <vertAlign val="subscript"/>
      <sz val="11"/>
      <color theme="1"/>
      <name val="Times New Roman"/>
      <family val="1"/>
    </font>
    <font>
      <sz val="11"/>
      <color rgb="FFFF0000"/>
      <name val="Times New Roman"/>
      <family val="1"/>
    </font>
    <font>
      <sz val="12"/>
      <color rgb="FF000000"/>
      <name val="Times New Roman"/>
      <family val="1"/>
    </font>
    <font>
      <i/>
      <sz val="12"/>
      <color rgb="FF000000"/>
      <name val="Times New Roman"/>
      <family val="1"/>
    </font>
    <font>
      <sz val="12"/>
      <name val="Times New Roman"/>
      <family val="1"/>
    </font>
    <font>
      <i/>
      <sz val="12"/>
      <name val="Times New Roman"/>
      <family val="1"/>
    </font>
    <font>
      <i/>
      <vertAlign val="subscript"/>
      <sz val="12"/>
      <name val="Times New Roman"/>
      <family val="1"/>
    </font>
    <font>
      <sz val="11"/>
      <name val="Times New Roman"/>
      <family val="1"/>
    </font>
    <font>
      <vertAlign val="subscript"/>
      <sz val="12"/>
      <name val="Times New Roman"/>
      <family val="1"/>
    </font>
    <font>
      <b/>
      <sz val="14"/>
      <color theme="0"/>
      <name val="Times New Roman"/>
      <family val="1"/>
    </font>
    <font>
      <b/>
      <u val="singleAccounting"/>
      <sz val="14"/>
      <color theme="0"/>
      <name val="Times New Roman"/>
      <family val="1"/>
    </font>
    <font>
      <b/>
      <sz val="14"/>
      <color rgb="FF0070C0"/>
      <name val="Times New Roman"/>
      <family val="1"/>
    </font>
    <font>
      <b/>
      <sz val="16"/>
      <color rgb="FF0070C0"/>
      <name val="Times New Roman"/>
      <family val="1"/>
    </font>
    <font>
      <b/>
      <u val="singleAccounting"/>
      <sz val="16"/>
      <color rgb="FF0070C0"/>
      <name val="Times New Roman"/>
      <family val="1"/>
    </font>
    <font>
      <sz val="11"/>
      <color rgb="FF0070C0"/>
      <name val="Times New Roman"/>
      <family val="1"/>
    </font>
    <font>
      <b/>
      <sz val="12"/>
      <color theme="1"/>
      <name val="Times New Roman"/>
      <family val="1"/>
    </font>
    <font>
      <b/>
      <sz val="16"/>
      <name val="Times New Roman"/>
      <family val="1"/>
    </font>
    <font>
      <sz val="11"/>
      <color theme="0"/>
      <name val="Times New Roman"/>
      <family val="1"/>
    </font>
    <font>
      <sz val="16"/>
      <color theme="0"/>
      <name val="Times New Roman"/>
      <family val="1"/>
    </font>
    <font>
      <sz val="14"/>
      <color theme="0"/>
      <name val="Times New Roman"/>
      <family val="1"/>
    </font>
    <font>
      <b/>
      <sz val="14"/>
      <color rgb="FF000000"/>
      <name val="Times New Roman"/>
      <family val="1"/>
    </font>
    <font>
      <b/>
      <sz val="11"/>
      <name val="Times New Roman"/>
      <family val="1"/>
    </font>
    <font>
      <i/>
      <sz val="11"/>
      <name val="Times New Roman"/>
      <family val="1"/>
    </font>
    <font>
      <b/>
      <sz val="18"/>
      <name val="Times New Roman"/>
      <family val="1"/>
    </font>
    <font>
      <b/>
      <sz val="26"/>
      <name val="Times New Roman"/>
      <family val="1"/>
    </font>
    <font>
      <b/>
      <sz val="14"/>
      <color theme="4" tint="-0.249977111117893"/>
      <name val="Times New Roman"/>
      <family val="1"/>
    </font>
    <font>
      <b/>
      <sz val="20"/>
      <color theme="4" tint="-0.249977111117893"/>
      <name val="Times New Roman"/>
      <family val="1"/>
    </font>
    <font>
      <b/>
      <u val="singleAccounting"/>
      <sz val="12"/>
      <name val="Times New Roman"/>
      <family val="1"/>
    </font>
    <font>
      <b/>
      <u/>
      <sz val="12"/>
      <name val="Times New Roman"/>
      <family val="1"/>
    </font>
    <font>
      <b/>
      <sz val="18"/>
      <color theme="1"/>
      <name val="Times New Roman"/>
      <family val="1"/>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6">
    <border>
      <left/>
      <right/>
      <top/>
      <bottom/>
      <diagonal/>
    </border>
    <border>
      <left/>
      <right/>
      <top/>
      <bottom style="thin">
        <color indexed="64"/>
      </bottom>
      <diagonal/>
    </border>
    <border>
      <left/>
      <right/>
      <top style="hair">
        <color auto="1"/>
      </top>
      <bottom style="hair">
        <color auto="1"/>
      </bottom>
      <diagonal/>
    </border>
    <border>
      <left/>
      <right/>
      <top/>
      <bottom style="hair">
        <color auto="1"/>
      </bottom>
      <diagonal/>
    </border>
    <border>
      <left/>
      <right/>
      <top style="thin">
        <color indexed="64"/>
      </top>
      <bottom style="hair">
        <color indexed="64"/>
      </bottom>
      <diagonal/>
    </border>
    <border>
      <left/>
      <right/>
      <top style="hair">
        <color auto="1"/>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74">
    <xf numFmtId="0" fontId="0" fillId="0" borderId="0" xfId="0"/>
    <xf numFmtId="0" fontId="0" fillId="0" borderId="2" xfId="0" applyBorder="1"/>
    <xf numFmtId="0" fontId="2" fillId="0" borderId="0" xfId="0" applyFont="1" applyAlignment="1">
      <alignment vertical="top" wrapText="1"/>
    </xf>
    <xf numFmtId="0" fontId="2" fillId="0" borderId="2" xfId="0" applyFont="1" applyBorder="1" applyAlignment="1">
      <alignment horizontal="left" vertical="top" wrapText="1"/>
    </xf>
    <xf numFmtId="0" fontId="6" fillId="0" borderId="0" xfId="0" applyFont="1"/>
    <xf numFmtId="9" fontId="6" fillId="0" borderId="0" xfId="2" applyFont="1"/>
    <xf numFmtId="0" fontId="9" fillId="0" borderId="0" xfId="0" applyFont="1"/>
    <xf numFmtId="0" fontId="10" fillId="0" borderId="0" xfId="0" applyFont="1" applyAlignment="1">
      <alignment horizontal="center" wrapText="1"/>
    </xf>
    <xf numFmtId="0" fontId="11" fillId="0" borderId="1" xfId="0" applyFont="1" applyBorder="1"/>
    <xf numFmtId="0" fontId="12" fillId="0" borderId="1" xfId="0" applyFont="1" applyBorder="1"/>
    <xf numFmtId="0" fontId="6" fillId="0" borderId="0" xfId="0" applyFont="1" applyAlignment="1">
      <alignment vertical="top"/>
    </xf>
    <xf numFmtId="0" fontId="6" fillId="0" borderId="3" xfId="0" applyFont="1" applyBorder="1"/>
    <xf numFmtId="0" fontId="6" fillId="0" borderId="2" xfId="0" applyFont="1" applyBorder="1" applyAlignment="1">
      <alignment vertical="top"/>
    </xf>
    <xf numFmtId="0" fontId="6" fillId="0" borderId="2" xfId="0" applyFont="1" applyBorder="1"/>
    <xf numFmtId="0" fontId="11" fillId="0" borderId="0" xfId="0" applyFont="1" applyBorder="1"/>
    <xf numFmtId="0" fontId="12" fillId="0" borderId="0" xfId="0" applyFont="1" applyBorder="1"/>
    <xf numFmtId="0" fontId="14" fillId="0" borderId="0" xfId="0" applyFont="1" applyAlignment="1">
      <alignment horizontal="center" vertical="center"/>
    </xf>
    <xf numFmtId="0" fontId="12" fillId="0" borderId="0" xfId="0" applyFont="1"/>
    <xf numFmtId="0" fontId="6" fillId="0" borderId="0" xfId="0" applyFont="1" applyBorder="1"/>
    <xf numFmtId="10" fontId="6" fillId="0" borderId="0" xfId="0" applyNumberFormat="1" applyFont="1" applyBorder="1"/>
    <xf numFmtId="6" fontId="6" fillId="0" borderId="0" xfId="0" applyNumberFormat="1" applyFont="1"/>
    <xf numFmtId="0" fontId="11" fillId="0" borderId="0" xfId="0" applyFont="1"/>
    <xf numFmtId="10" fontId="6" fillId="0" borderId="0" xfId="0" applyNumberFormat="1" applyFont="1"/>
    <xf numFmtId="165" fontId="6" fillId="0" borderId="0" xfId="0" applyNumberFormat="1" applyFont="1"/>
    <xf numFmtId="0" fontId="6" fillId="0" borderId="0" xfId="0" applyFont="1" applyAlignment="1">
      <alignment wrapText="1"/>
    </xf>
    <xf numFmtId="0" fontId="6" fillId="0" borderId="2" xfId="0" applyFont="1" applyBorder="1" applyAlignment="1">
      <alignment wrapText="1"/>
    </xf>
    <xf numFmtId="10" fontId="6" fillId="0" borderId="2" xfId="0" applyNumberFormat="1" applyFont="1" applyBorder="1"/>
    <xf numFmtId="9" fontId="6" fillId="0" borderId="2" xfId="0" applyNumberFormat="1" applyFont="1" applyBorder="1"/>
    <xf numFmtId="0" fontId="6" fillId="0" borderId="1" xfId="0" applyFont="1" applyBorder="1" applyAlignment="1">
      <alignment horizontal="center"/>
    </xf>
    <xf numFmtId="0" fontId="14" fillId="0" borderId="0" xfId="0" applyFont="1" applyAlignment="1">
      <alignment horizontal="center" wrapText="1"/>
    </xf>
    <xf numFmtId="9" fontId="6" fillId="0" borderId="3" xfId="2" applyFont="1" applyBorder="1"/>
    <xf numFmtId="0" fontId="14" fillId="0" borderId="0" xfId="0" applyFont="1" applyAlignment="1">
      <alignment horizontal="center"/>
    </xf>
    <xf numFmtId="9" fontId="6" fillId="0" borderId="2" xfId="2" applyFont="1" applyBorder="1"/>
    <xf numFmtId="9" fontId="6" fillId="0" borderId="3" xfId="0" applyNumberFormat="1" applyFont="1" applyBorder="1"/>
    <xf numFmtId="165" fontId="6" fillId="0" borderId="2" xfId="0" applyNumberFormat="1" applyFont="1" applyBorder="1"/>
    <xf numFmtId="10" fontId="6" fillId="0" borderId="0" xfId="2" applyNumberFormat="1" applyFont="1"/>
    <xf numFmtId="10" fontId="6" fillId="0" borderId="2" xfId="2" applyNumberFormat="1" applyFont="1" applyBorder="1"/>
    <xf numFmtId="0" fontId="6" fillId="0" borderId="4" xfId="0" applyFont="1" applyBorder="1"/>
    <xf numFmtId="165" fontId="6" fillId="0" borderId="3" xfId="0" applyNumberFormat="1" applyFont="1" applyBorder="1"/>
    <xf numFmtId="164" fontId="6" fillId="0" borderId="3" xfId="1" applyNumberFormat="1" applyFont="1" applyBorder="1"/>
    <xf numFmtId="164" fontId="6" fillId="0" borderId="0" xfId="1" applyNumberFormat="1" applyFont="1"/>
    <xf numFmtId="0" fontId="6" fillId="0" borderId="0" xfId="0" applyFont="1" applyAlignment="1">
      <alignment horizontal="center"/>
    </xf>
    <xf numFmtId="0" fontId="17" fillId="0" borderId="0" xfId="0" applyFont="1"/>
    <xf numFmtId="165" fontId="17" fillId="0" borderId="0" xfId="0" applyNumberFormat="1" applyFont="1"/>
    <xf numFmtId="166" fontId="6" fillId="0" borderId="0" xfId="0" applyNumberFormat="1" applyFont="1"/>
    <xf numFmtId="165" fontId="6" fillId="0" borderId="0" xfId="2" applyNumberFormat="1" applyFont="1"/>
    <xf numFmtId="9" fontId="6" fillId="0" borderId="3" xfId="2" applyNumberFormat="1" applyFont="1" applyBorder="1"/>
    <xf numFmtId="165" fontId="6" fillId="0" borderId="3" xfId="2" applyNumberFormat="1" applyFont="1" applyBorder="1"/>
    <xf numFmtId="9" fontId="6" fillId="0" borderId="0" xfId="0" applyNumberFormat="1" applyFont="1"/>
    <xf numFmtId="0" fontId="2" fillId="0" borderId="2" xfId="0" applyFont="1" applyBorder="1" applyAlignment="1">
      <alignment vertical="top" wrapText="1"/>
    </xf>
    <xf numFmtId="0" fontId="6" fillId="0" borderId="0" xfId="0" applyFont="1" applyBorder="1" applyAlignment="1">
      <alignment vertical="top"/>
    </xf>
    <xf numFmtId="10" fontId="6" fillId="0" borderId="0" xfId="0" applyNumberFormat="1" applyFont="1" applyBorder="1" applyAlignment="1">
      <alignment vertical="top"/>
    </xf>
    <xf numFmtId="0" fontId="14" fillId="0" borderId="0" xfId="0" applyFont="1" applyAlignment="1">
      <alignment horizontal="center" vertical="top"/>
    </xf>
    <xf numFmtId="0" fontId="2" fillId="0" borderId="0" xfId="0" applyFont="1"/>
    <xf numFmtId="0" fontId="6" fillId="0" borderId="0" xfId="0" applyFont="1" applyAlignment="1">
      <alignment vertical="top" wrapText="1"/>
    </xf>
    <xf numFmtId="10" fontId="6" fillId="0" borderId="0" xfId="0" applyNumberFormat="1" applyFont="1" applyAlignment="1">
      <alignment vertical="top"/>
    </xf>
    <xf numFmtId="0" fontId="6" fillId="0" borderId="2" xfId="0" applyFont="1" applyBorder="1" applyAlignment="1">
      <alignment vertical="top" wrapText="1"/>
    </xf>
    <xf numFmtId="10" fontId="6" fillId="0" borderId="2" xfId="0" applyNumberFormat="1" applyFont="1" applyBorder="1" applyAlignment="1">
      <alignment vertical="top"/>
    </xf>
    <xf numFmtId="9" fontId="6" fillId="0" borderId="2" xfId="0" applyNumberFormat="1" applyFont="1" applyBorder="1" applyAlignment="1">
      <alignment vertical="top"/>
    </xf>
    <xf numFmtId="9" fontId="6" fillId="0" borderId="3" xfId="2" applyFont="1" applyBorder="1" applyAlignment="1">
      <alignment vertical="top"/>
    </xf>
    <xf numFmtId="9" fontId="6" fillId="0" borderId="2" xfId="2" applyFont="1" applyBorder="1" applyAlignment="1">
      <alignment vertical="top"/>
    </xf>
    <xf numFmtId="9" fontId="6" fillId="0" borderId="3" xfId="0" applyNumberFormat="1" applyFont="1" applyBorder="1" applyAlignment="1">
      <alignment vertical="top"/>
    </xf>
    <xf numFmtId="165" fontId="6" fillId="0" borderId="2" xfId="0" applyNumberFormat="1" applyFont="1" applyBorder="1" applyAlignment="1">
      <alignment vertical="top"/>
    </xf>
    <xf numFmtId="10" fontId="6" fillId="0" borderId="0" xfId="2" applyNumberFormat="1" applyFont="1" applyAlignment="1">
      <alignment vertical="top"/>
    </xf>
    <xf numFmtId="10" fontId="6" fillId="0" borderId="2" xfId="2" applyNumberFormat="1" applyFont="1" applyBorder="1" applyAlignment="1">
      <alignment vertical="top"/>
    </xf>
    <xf numFmtId="0" fontId="6" fillId="0" borderId="4" xfId="0" applyFont="1" applyBorder="1" applyAlignment="1">
      <alignment vertical="top"/>
    </xf>
    <xf numFmtId="165" fontId="6" fillId="0" borderId="3" xfId="0" applyNumberFormat="1" applyFont="1" applyBorder="1" applyAlignment="1">
      <alignment vertical="top"/>
    </xf>
    <xf numFmtId="0" fontId="2" fillId="0" borderId="0" xfId="0" applyFont="1" applyAlignment="1">
      <alignment vertical="top"/>
    </xf>
    <xf numFmtId="164" fontId="6" fillId="0" borderId="3" xfId="1" applyNumberFormat="1" applyFont="1" applyBorder="1" applyAlignment="1">
      <alignment vertical="top"/>
    </xf>
    <xf numFmtId="0" fontId="6" fillId="0" borderId="5" xfId="0" applyFont="1" applyBorder="1"/>
    <xf numFmtId="0" fontId="3" fillId="0" borderId="5" xfId="0" applyFont="1" applyBorder="1" applyAlignment="1">
      <alignment wrapText="1"/>
    </xf>
    <xf numFmtId="0" fontId="3" fillId="0" borderId="0" xfId="0" applyFont="1" applyBorder="1" applyAlignment="1">
      <alignment wrapText="1"/>
    </xf>
    <xf numFmtId="0" fontId="2" fillId="0" borderId="0" xfId="0" applyFont="1" applyBorder="1"/>
    <xf numFmtId="0" fontId="2" fillId="0" borderId="3" xfId="0" applyFont="1" applyBorder="1"/>
    <xf numFmtId="0" fontId="3" fillId="0" borderId="3" xfId="0" applyFont="1" applyBorder="1" applyAlignment="1">
      <alignment wrapText="1"/>
    </xf>
    <xf numFmtId="0" fontId="6" fillId="0" borderId="5" xfId="0" applyFont="1" applyBorder="1" applyAlignment="1">
      <alignment vertical="top"/>
    </xf>
    <xf numFmtId="9" fontId="6" fillId="0" borderId="0" xfId="2" applyFont="1" applyBorder="1" applyAlignment="1">
      <alignment vertical="top"/>
    </xf>
    <xf numFmtId="166" fontId="6" fillId="0" borderId="2" xfId="0" applyNumberFormat="1" applyFont="1" applyBorder="1" applyAlignment="1">
      <alignment vertical="top"/>
    </xf>
    <xf numFmtId="0" fontId="6" fillId="0" borderId="3" xfId="0" applyFont="1" applyBorder="1" applyAlignment="1">
      <alignment horizontal="center"/>
    </xf>
    <xf numFmtId="9" fontId="12" fillId="0" borderId="0" xfId="0" applyNumberFormat="1" applyFont="1"/>
    <xf numFmtId="9" fontId="14" fillId="0" borderId="0" xfId="0" applyNumberFormat="1" applyFont="1" applyAlignment="1">
      <alignment horizontal="center" vertical="center"/>
    </xf>
    <xf numFmtId="0" fontId="2" fillId="0" borderId="2" xfId="0" applyFont="1" applyBorder="1" applyAlignment="1">
      <alignment vertical="top"/>
    </xf>
    <xf numFmtId="0" fontId="2" fillId="0" borderId="5" xfId="0" applyFont="1" applyBorder="1"/>
    <xf numFmtId="0" fontId="2" fillId="0" borderId="2" xfId="0" applyFont="1" applyBorder="1"/>
    <xf numFmtId="0" fontId="23" fillId="0" borderId="0" xfId="0" applyFont="1"/>
    <xf numFmtId="0" fontId="23" fillId="0" borderId="1" xfId="0" applyFont="1" applyBorder="1" applyAlignment="1">
      <alignment horizontal="center"/>
    </xf>
    <xf numFmtId="0" fontId="20" fillId="0" borderId="2" xfId="0" applyFont="1" applyBorder="1" applyAlignment="1">
      <alignment vertical="top" wrapText="1"/>
    </xf>
    <xf numFmtId="0" fontId="20" fillId="0" borderId="0" xfId="0" applyFont="1" applyBorder="1" applyAlignment="1">
      <alignment vertical="top" wrapText="1"/>
    </xf>
    <xf numFmtId="0" fontId="20" fillId="0" borderId="0" xfId="0" applyFont="1" applyBorder="1"/>
    <xf numFmtId="0" fontId="23" fillId="0" borderId="0" xfId="0" applyFont="1" applyBorder="1"/>
    <xf numFmtId="0" fontId="23" fillId="0" borderId="3" xfId="0" applyFont="1" applyBorder="1"/>
    <xf numFmtId="0" fontId="20" fillId="0" borderId="0" xfId="0" applyFont="1" applyAlignment="1">
      <alignment wrapText="1"/>
    </xf>
    <xf numFmtId="0" fontId="20" fillId="0" borderId="0" xfId="0" applyFont="1" applyAlignment="1">
      <alignment vertical="top"/>
    </xf>
    <xf numFmtId="0" fontId="20" fillId="0" borderId="3" xfId="0" applyFont="1" applyBorder="1" applyAlignment="1">
      <alignment horizontal="left" vertical="top" wrapText="1"/>
    </xf>
    <xf numFmtId="0" fontId="21" fillId="0" borderId="5" xfId="0" applyFont="1" applyBorder="1" applyAlignment="1">
      <alignment wrapText="1"/>
    </xf>
    <xf numFmtId="0" fontId="21" fillId="0" borderId="0" xfId="0" applyFont="1" applyBorder="1" applyAlignment="1">
      <alignment wrapText="1"/>
    </xf>
    <xf numFmtId="0" fontId="23" fillId="0" borderId="5" xfId="0" applyFont="1" applyBorder="1"/>
    <xf numFmtId="0" fontId="27" fillId="0" borderId="0" xfId="0" applyFont="1" applyFill="1"/>
    <xf numFmtId="0" fontId="28" fillId="0" borderId="0" xfId="0" applyFont="1" applyFill="1"/>
    <xf numFmtId="0" fontId="29" fillId="0" borderId="0" xfId="0" applyFont="1" applyFill="1" applyAlignment="1">
      <alignment horizontal="center" wrapText="1"/>
    </xf>
    <xf numFmtId="0" fontId="30" fillId="0" borderId="0" xfId="0" applyFont="1" applyFill="1"/>
    <xf numFmtId="0" fontId="31" fillId="0" borderId="1" xfId="0" applyFont="1" applyBorder="1"/>
    <xf numFmtId="0" fontId="32" fillId="0" borderId="0" xfId="0" applyFont="1" applyAlignment="1">
      <alignment horizontal="center" wrapText="1"/>
    </xf>
    <xf numFmtId="164" fontId="6" fillId="2" borderId="0" xfId="1" applyNumberFormat="1" applyFont="1" applyFill="1"/>
    <xf numFmtId="164" fontId="6" fillId="2" borderId="2" xfId="1" applyNumberFormat="1" applyFont="1" applyFill="1" applyBorder="1"/>
    <xf numFmtId="164" fontId="6" fillId="2" borderId="2" xfId="1" applyNumberFormat="1" applyFont="1" applyFill="1" applyBorder="1" applyAlignment="1">
      <alignment horizontal="right"/>
    </xf>
    <xf numFmtId="10" fontId="6" fillId="2" borderId="0" xfId="0" applyNumberFormat="1" applyFont="1" applyFill="1"/>
    <xf numFmtId="10" fontId="6" fillId="2" borderId="2" xfId="0" applyNumberFormat="1" applyFont="1" applyFill="1" applyBorder="1"/>
    <xf numFmtId="1" fontId="6" fillId="2" borderId="2" xfId="2" applyNumberFormat="1" applyFont="1" applyFill="1" applyBorder="1"/>
    <xf numFmtId="0" fontId="32" fillId="0" borderId="0" xfId="0" applyFont="1" applyAlignment="1">
      <alignment horizontal="left"/>
    </xf>
    <xf numFmtId="0" fontId="7" fillId="0" borderId="0" xfId="0" applyFont="1" applyFill="1"/>
    <xf numFmtId="0" fontId="8" fillId="0" borderId="0" xfId="0" applyFont="1" applyFill="1" applyAlignment="1">
      <alignment horizontal="center" wrapText="1"/>
    </xf>
    <xf numFmtId="0" fontId="33" fillId="0" borderId="0" xfId="0" applyFont="1" applyFill="1"/>
    <xf numFmtId="9" fontId="6" fillId="2" borderId="0" xfId="0" applyNumberFormat="1" applyFont="1" applyFill="1"/>
    <xf numFmtId="0" fontId="32" fillId="0" borderId="0" xfId="0" applyFont="1" applyFill="1"/>
    <xf numFmtId="0" fontId="10" fillId="0" borderId="0" xfId="0" applyFont="1" applyFill="1" applyAlignment="1">
      <alignment horizontal="center" wrapText="1"/>
    </xf>
    <xf numFmtId="0" fontId="23" fillId="0" borderId="0" xfId="0" applyFont="1" applyFill="1"/>
    <xf numFmtId="0" fontId="2" fillId="0" borderId="1" xfId="0" applyFont="1" applyBorder="1" applyAlignment="1">
      <alignment horizontal="center"/>
    </xf>
    <xf numFmtId="165" fontId="6" fillId="2" borderId="2" xfId="2" applyNumberFormat="1" applyFont="1" applyFill="1" applyBorder="1"/>
    <xf numFmtId="0" fontId="6" fillId="0" borderId="0" xfId="0" applyFont="1" applyFill="1"/>
    <xf numFmtId="0" fontId="7" fillId="3" borderId="0" xfId="0" applyFont="1" applyFill="1"/>
    <xf numFmtId="0" fontId="8" fillId="3" borderId="0" xfId="0" applyFont="1" applyFill="1" applyAlignment="1">
      <alignment horizontal="center" wrapText="1"/>
    </xf>
    <xf numFmtId="0" fontId="6" fillId="3" borderId="0" xfId="0" applyFont="1" applyFill="1"/>
    <xf numFmtId="164" fontId="6" fillId="2" borderId="0" xfId="1" applyNumberFormat="1" applyFont="1" applyFill="1" applyAlignment="1">
      <alignment vertical="top"/>
    </xf>
    <xf numFmtId="164" fontId="6" fillId="2" borderId="2" xfId="1" applyNumberFormat="1" applyFont="1" applyFill="1" applyBorder="1" applyAlignment="1">
      <alignment vertical="top"/>
    </xf>
    <xf numFmtId="164" fontId="6" fillId="2" borderId="2" xfId="1" applyNumberFormat="1" applyFont="1" applyFill="1" applyBorder="1" applyAlignment="1">
      <alignment horizontal="right" vertical="top"/>
    </xf>
    <xf numFmtId="0" fontId="12" fillId="2" borderId="0" xfId="0" applyFont="1" applyFill="1" applyBorder="1"/>
    <xf numFmtId="0" fontId="14" fillId="2" borderId="0" xfId="0" applyFont="1" applyFill="1" applyAlignment="1">
      <alignment horizontal="center" vertical="center"/>
    </xf>
    <xf numFmtId="10" fontId="6" fillId="2" borderId="0" xfId="0" applyNumberFormat="1" applyFont="1" applyFill="1" applyAlignment="1">
      <alignment vertical="top"/>
    </xf>
    <xf numFmtId="10" fontId="6" fillId="2" borderId="2" xfId="0" applyNumberFormat="1" applyFont="1" applyFill="1" applyBorder="1" applyAlignment="1">
      <alignment vertical="top"/>
    </xf>
    <xf numFmtId="165" fontId="6" fillId="2" borderId="2" xfId="2" applyNumberFormat="1" applyFont="1" applyFill="1" applyBorder="1" applyAlignment="1">
      <alignment vertical="top"/>
    </xf>
    <xf numFmtId="0" fontId="36" fillId="0" borderId="0" xfId="0" applyFont="1"/>
    <xf numFmtId="0" fontId="23" fillId="3" borderId="0" xfId="0" applyFont="1" applyFill="1"/>
    <xf numFmtId="0" fontId="38" fillId="3" borderId="0" xfId="0" applyFont="1" applyFill="1"/>
    <xf numFmtId="0" fontId="23" fillId="3" borderId="0" xfId="0" applyFont="1" applyFill="1" applyAlignment="1">
      <alignment vertical="top"/>
    </xf>
    <xf numFmtId="0" fontId="23" fillId="3" borderId="0" xfId="0" applyFont="1" applyFill="1" applyAlignment="1">
      <alignment vertical="top" wrapText="1"/>
    </xf>
    <xf numFmtId="0" fontId="23" fillId="3" borderId="2" xfId="0" applyFont="1" applyFill="1" applyBorder="1" applyAlignment="1">
      <alignment horizontal="left" vertical="top"/>
    </xf>
    <xf numFmtId="0" fontId="23" fillId="3" borderId="2" xfId="0" applyFont="1" applyFill="1" applyBorder="1" applyAlignment="1">
      <alignment horizontal="left" vertical="top" wrapText="1"/>
    </xf>
    <xf numFmtId="0" fontId="37" fillId="3" borderId="0" xfId="0" applyFont="1" applyFill="1" applyAlignment="1">
      <alignment vertical="top"/>
    </xf>
    <xf numFmtId="0" fontId="6" fillId="0" borderId="3" xfId="0" applyFont="1" applyBorder="1" applyAlignment="1">
      <alignment vertical="top"/>
    </xf>
    <xf numFmtId="164" fontId="6" fillId="0" borderId="0" xfId="1" applyNumberFormat="1" applyFont="1" applyFill="1"/>
    <xf numFmtId="0" fontId="35" fillId="0" borderId="0" xfId="0" applyFont="1" applyFill="1"/>
    <xf numFmtId="0" fontId="34" fillId="0" borderId="0" xfId="0" applyFont="1" applyFill="1"/>
    <xf numFmtId="0" fontId="3" fillId="3" borderId="0" xfId="0" applyFont="1" applyFill="1" applyAlignment="1">
      <alignment vertical="top" wrapText="1"/>
    </xf>
    <xf numFmtId="0" fontId="6" fillId="0" borderId="1" xfId="0" applyFont="1" applyFill="1" applyBorder="1" applyAlignment="1">
      <alignment horizontal="center"/>
    </xf>
    <xf numFmtId="0" fontId="23" fillId="3" borderId="0" xfId="0" applyFont="1" applyFill="1" applyBorder="1" applyAlignment="1">
      <alignment horizontal="left" vertical="top"/>
    </xf>
    <xf numFmtId="0" fontId="23" fillId="3" borderId="0" xfId="0" applyFont="1" applyFill="1" applyBorder="1" applyAlignment="1">
      <alignment horizontal="left" vertical="top" wrapText="1"/>
    </xf>
    <xf numFmtId="0" fontId="25" fillId="0" borderId="0" xfId="0" applyFont="1" applyFill="1"/>
    <xf numFmtId="0" fontId="26" fillId="0" borderId="0" xfId="0" applyFont="1" applyFill="1" applyAlignment="1">
      <alignment horizontal="center" wrapText="1"/>
    </xf>
    <xf numFmtId="0" fontId="41" fillId="0" borderId="0" xfId="0" applyFont="1" applyFill="1" applyAlignment="1">
      <alignment horizontal="center"/>
    </xf>
    <xf numFmtId="0" fontId="7" fillId="4" borderId="0" xfId="0" applyFont="1" applyFill="1"/>
    <xf numFmtId="0" fontId="8" fillId="4" borderId="0" xfId="0" applyFont="1" applyFill="1" applyAlignment="1">
      <alignment horizontal="center" wrapText="1"/>
    </xf>
    <xf numFmtId="0" fontId="42" fillId="0" borderId="0" xfId="0" applyFont="1" applyFill="1" applyAlignment="1">
      <alignment horizontal="center"/>
    </xf>
    <xf numFmtId="0" fontId="43" fillId="0" borderId="0" xfId="0" applyFont="1" applyAlignment="1">
      <alignment horizontal="center" wrapText="1"/>
    </xf>
    <xf numFmtId="0" fontId="9" fillId="0" borderId="0" xfId="0" applyFont="1" applyAlignment="1">
      <alignment vertical="center"/>
    </xf>
    <xf numFmtId="0" fontId="44" fillId="0" borderId="0" xfId="0" applyFont="1" applyAlignment="1">
      <alignment horizontal="center" wrapText="1"/>
    </xf>
    <xf numFmtId="14" fontId="23" fillId="3" borderId="0" xfId="0" applyNumberFormat="1" applyFont="1" applyFill="1" applyAlignment="1">
      <alignment horizontal="left" wrapText="1"/>
    </xf>
    <xf numFmtId="0" fontId="39" fillId="3" borderId="0" xfId="0" applyFont="1" applyFill="1" applyAlignment="1">
      <alignment horizontal="center" vertical="center"/>
    </xf>
    <xf numFmtId="0" fontId="40" fillId="0" borderId="0" xfId="0" applyFont="1" applyAlignment="1">
      <alignment horizontal="left" vertical="center"/>
    </xf>
    <xf numFmtId="0" fontId="20" fillId="0" borderId="5" xfId="0" applyFont="1" applyBorder="1" applyAlignment="1">
      <alignment horizontal="left" vertical="top" wrapText="1"/>
    </xf>
    <xf numFmtId="0" fontId="20" fillId="0" borderId="0" xfId="0" applyFont="1" applyBorder="1" applyAlignment="1">
      <alignment horizontal="left" vertical="top" wrapText="1"/>
    </xf>
    <xf numFmtId="0" fontId="20" fillId="0" borderId="3" xfId="0" applyFont="1" applyBorder="1" applyAlignment="1">
      <alignment horizontal="left" vertical="top" wrapText="1"/>
    </xf>
    <xf numFmtId="0" fontId="18" fillId="0" borderId="5" xfId="0" applyFont="1" applyBorder="1" applyAlignment="1">
      <alignment horizontal="left" vertical="top" wrapText="1"/>
    </xf>
    <xf numFmtId="0" fontId="18" fillId="0" borderId="0" xfId="0" applyFont="1" applyBorder="1" applyAlignment="1">
      <alignment horizontal="left" vertical="top" wrapText="1"/>
    </xf>
    <xf numFmtId="0" fontId="18" fillId="0" borderId="3" xfId="0" applyFont="1" applyBorder="1" applyAlignment="1">
      <alignment horizontal="left" vertical="top" wrapText="1"/>
    </xf>
    <xf numFmtId="0" fontId="2" fillId="0" borderId="5" xfId="0" applyFont="1" applyBorder="1" applyAlignment="1">
      <alignment horizontal="left" vertical="top" wrapText="1"/>
    </xf>
    <xf numFmtId="0" fontId="2" fillId="0" borderId="0" xfId="0" applyFont="1" applyBorder="1" applyAlignment="1">
      <alignment horizontal="left" vertical="top" wrapText="1"/>
    </xf>
    <xf numFmtId="0" fontId="2" fillId="0" borderId="3" xfId="0" applyFont="1" applyBorder="1" applyAlignment="1">
      <alignment horizontal="left" vertical="top" wrapText="1"/>
    </xf>
    <xf numFmtId="0" fontId="11" fillId="0" borderId="1" xfId="0" applyFont="1" applyBorder="1" applyAlignment="1">
      <alignment horizontal="left" wrapText="1"/>
    </xf>
    <xf numFmtId="0" fontId="41" fillId="0" borderId="0" xfId="0" applyFont="1" applyFill="1" applyAlignment="1">
      <alignment horizontal="center"/>
    </xf>
    <xf numFmtId="0" fontId="45" fillId="0" borderId="0" xfId="0" applyFont="1" applyAlignment="1">
      <alignment horizontal="left" vertical="center" wrapText="1"/>
    </xf>
    <xf numFmtId="0" fontId="45" fillId="0" borderId="0" xfId="0" applyFont="1" applyAlignment="1">
      <alignment horizontal="left" vertical="center"/>
    </xf>
    <xf numFmtId="0" fontId="11" fillId="0" borderId="1" xfId="0" applyFont="1" applyFill="1" applyBorder="1" applyAlignment="1">
      <alignment horizontal="left" wrapText="1"/>
    </xf>
    <xf numFmtId="0" fontId="36" fillId="0" borderId="1" xfId="0" applyFont="1" applyBorder="1" applyAlignment="1">
      <alignment horizontal="left"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22</xdr:row>
      <xdr:rowOff>93272</xdr:rowOff>
    </xdr:from>
    <xdr:to>
      <xdr:col>1</xdr:col>
      <xdr:colOff>5319586</xdr:colOff>
      <xdr:row>25</xdr:row>
      <xdr:rowOff>171174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14300" y="4737055"/>
          <a:ext cx="6988808" cy="6411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4</xdr:col>
      <xdr:colOff>91172</xdr:colOff>
      <xdr:row>4</xdr:row>
      <xdr:rowOff>315479</xdr:rowOff>
    </xdr:from>
    <xdr:to>
      <xdr:col>4</xdr:col>
      <xdr:colOff>5800729</xdr:colOff>
      <xdr:row>4</xdr:row>
      <xdr:rowOff>791443</xdr:rowOff>
    </xdr:to>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100-000002000000}"/>
                </a:ext>
              </a:extLst>
            </xdr:cNvPr>
            <xdr:cNvSpPr txBox="1">
              <a:spLocks noChangeAspect="1"/>
            </xdr:cNvSpPr>
          </xdr:nvSpPr>
          <xdr:spPr>
            <a:xfrm>
              <a:off x="4371819" y="1800632"/>
              <a:ext cx="5709557" cy="4759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lgn="l"/>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𝑅𝑊</m:t>
                    </m:r>
                    <m:sSub>
                      <m:sSubPr>
                        <m:ctrlPr>
                          <a:rPr lang="en-US" sz="1100" b="0" i="1">
                            <a:latin typeface="Cambria Math" panose="02040503050406030204" pitchFamily="18" charset="0"/>
                          </a:rPr>
                        </m:ctrlPr>
                      </m:sSubPr>
                      <m:e>
                        <m:r>
                          <a:rPr lang="en-US" sz="1100" b="0" i="1">
                            <a:latin typeface="Cambria Math" panose="02040503050406030204" pitchFamily="18" charset="0"/>
                          </a:rPr>
                          <m:t>𝐴</m:t>
                        </m:r>
                      </m:e>
                      <m:sub>
                        <m:r>
                          <a:rPr lang="en-US" sz="1100" b="0" i="1">
                            <a:latin typeface="Cambria Math" panose="02040503050406030204" pitchFamily="18" charset="0"/>
                          </a:rPr>
                          <m:t>$</m:t>
                        </m:r>
                      </m:sub>
                    </m:sSub>
                    <m:r>
                      <a:rPr lang="en-US" sz="1100" b="0" i="1">
                        <a:latin typeface="Cambria Math" panose="02040503050406030204" pitchFamily="18" charset="0"/>
                      </a:rPr>
                      <m:t>=</m:t>
                    </m:r>
                    <m:nary>
                      <m:naryPr>
                        <m:chr m:val="∑"/>
                        <m:ctrlPr>
                          <a:rPr lang="en-US" sz="1100" b="0" i="1">
                            <a:latin typeface="Cambria Math" panose="02040503050406030204" pitchFamily="18" charset="0"/>
                          </a:rPr>
                        </m:ctrlPr>
                      </m:naryPr>
                      <m:sub>
                        <m:r>
                          <m:rPr>
                            <m:brk m:alnAt="23"/>
                          </m:rPr>
                          <a:rPr lang="en-US" sz="1100" b="0" i="1">
                            <a:latin typeface="Cambria Math" panose="02040503050406030204" pitchFamily="18" charset="0"/>
                          </a:rPr>
                          <m:t>𝑖</m:t>
                        </m:r>
                        <m:r>
                          <a:rPr lang="en-US" sz="1100" b="0" i="1">
                            <a:latin typeface="Cambria Math" panose="02040503050406030204" pitchFamily="18" charset="0"/>
                          </a:rPr>
                          <m:t>=1</m:t>
                        </m:r>
                      </m:sub>
                      <m:sup>
                        <m:r>
                          <a:rPr lang="en-US" sz="1100" b="0" i="1">
                            <a:latin typeface="Cambria Math" panose="02040503050406030204" pitchFamily="18" charset="0"/>
                          </a:rPr>
                          <m:t>𝑁</m:t>
                        </m:r>
                      </m:sup>
                      <m:e>
                        <m:r>
                          <a:rPr lang="en-US" sz="1100" b="0" i="1">
                            <a:latin typeface="Cambria Math" panose="02040503050406030204" pitchFamily="18" charset="0"/>
                          </a:rPr>
                          <m:t>𝑅𝑊</m:t>
                        </m:r>
                        <m:sSub>
                          <m:sSubPr>
                            <m:ctrlPr>
                              <a:rPr lang="en-US" sz="1100" b="0" i="1">
                                <a:latin typeface="Cambria Math" panose="02040503050406030204" pitchFamily="18" charset="0"/>
                              </a:rPr>
                            </m:ctrlPr>
                          </m:sSubPr>
                          <m:e>
                            <m:r>
                              <a:rPr lang="en-US" sz="1100" b="0" i="1">
                                <a:latin typeface="Cambria Math" panose="02040503050406030204" pitchFamily="18" charset="0"/>
                              </a:rPr>
                              <m:t>𝐴</m:t>
                            </m:r>
                          </m:e>
                          <m:sub>
                            <m:r>
                              <a:rPr lang="en-US" sz="1100" b="0" i="1">
                                <a:latin typeface="Cambria Math" panose="02040503050406030204" pitchFamily="18" charset="0"/>
                              </a:rPr>
                              <m:t>$,</m:t>
                            </m:r>
                            <m:r>
                              <a:rPr lang="en-US" sz="1100" b="0" i="1">
                                <a:latin typeface="Cambria Math" panose="02040503050406030204" pitchFamily="18" charset="0"/>
                              </a:rPr>
                              <m:t>𝑖</m:t>
                            </m:r>
                          </m:sub>
                        </m:sSub>
                      </m:e>
                    </m:nary>
                    <m:r>
                      <a:rPr lang="en-US" sz="1100" b="0" i="1">
                        <a:latin typeface="Cambria Math" panose="02040503050406030204" pitchFamily="18" charset="0"/>
                      </a:rPr>
                      <m:t>  </m:t>
                    </m:r>
                    <m:r>
                      <a:rPr lang="en-US" sz="1100" b="0" i="1">
                        <a:latin typeface="Cambria Math" panose="02040503050406030204" pitchFamily="18" charset="0"/>
                      </a:rPr>
                      <m:t>𝑤h𝑒𝑟𝑒</m:t>
                    </m:r>
                    <m:r>
                      <a:rPr lang="en-US" sz="1100" b="0" i="1">
                        <a:latin typeface="Cambria Math" panose="02040503050406030204" pitchFamily="18" charset="0"/>
                      </a:rPr>
                      <m:t> </m:t>
                    </m:r>
                    <m:r>
                      <a:rPr lang="en-US" sz="1100" b="0" i="1">
                        <a:latin typeface="Cambria Math" panose="02040503050406030204" pitchFamily="18" charset="0"/>
                      </a:rPr>
                      <m:t>𝑁</m:t>
                    </m:r>
                    <m:r>
                      <a:rPr lang="en-US" sz="1100" b="0" i="1">
                        <a:latin typeface="Cambria Math" panose="02040503050406030204" pitchFamily="18" charset="0"/>
                      </a:rPr>
                      <m:t> </m:t>
                    </m:r>
                    <m:r>
                      <a:rPr lang="en-US" sz="1100" b="0" i="1">
                        <a:latin typeface="Cambria Math" panose="02040503050406030204" pitchFamily="18" charset="0"/>
                      </a:rPr>
                      <m:t>𝑖𝑠</m:t>
                    </m:r>
                    <m:r>
                      <a:rPr lang="en-US" sz="1100" b="0" i="1">
                        <a:latin typeface="Cambria Math" panose="02040503050406030204" pitchFamily="18" charset="0"/>
                      </a:rPr>
                      <m:t> </m:t>
                    </m:r>
                    <m:r>
                      <a:rPr lang="en-US" sz="1100" b="0" i="1">
                        <a:latin typeface="Cambria Math" panose="02040503050406030204" pitchFamily="18" charset="0"/>
                      </a:rPr>
                      <m:t>𝑡h𝑒</m:t>
                    </m:r>
                    <m:r>
                      <a:rPr lang="en-US" sz="1100" b="0" i="1">
                        <a:latin typeface="Cambria Math" panose="02040503050406030204" pitchFamily="18" charset="0"/>
                      </a:rPr>
                      <m:t> </m:t>
                    </m:r>
                    <m:r>
                      <a:rPr lang="en-US" sz="1100" b="0" i="1">
                        <a:latin typeface="Cambria Math" panose="02040503050406030204" pitchFamily="18" charset="0"/>
                      </a:rPr>
                      <m:t>𝑡𝑜𝑡𝑎𝑙</m:t>
                    </m:r>
                    <m:r>
                      <a:rPr lang="en-US" sz="1100" b="0" i="1">
                        <a:latin typeface="Cambria Math" panose="02040503050406030204" pitchFamily="18" charset="0"/>
                      </a:rPr>
                      <m:t> </m:t>
                    </m:r>
                    <m:r>
                      <a:rPr lang="en-US" sz="1100" b="0" i="1">
                        <a:latin typeface="Cambria Math" panose="02040503050406030204" pitchFamily="18" charset="0"/>
                      </a:rPr>
                      <m:t>𝑛𝑢𝑚𝑏𝑒𝑟</m:t>
                    </m:r>
                    <m:r>
                      <a:rPr lang="en-US" sz="1100" b="0" i="1">
                        <a:latin typeface="Cambria Math" panose="02040503050406030204" pitchFamily="18" charset="0"/>
                      </a:rPr>
                      <m:t> </m:t>
                    </m:r>
                    <m:r>
                      <a:rPr lang="en-US" sz="1100" b="0" i="1">
                        <a:latin typeface="Cambria Math" panose="02040503050406030204" pitchFamily="18" charset="0"/>
                      </a:rPr>
                      <m:t>𝑜𝑓</m:t>
                    </m:r>
                    <m:r>
                      <a:rPr lang="en-US" sz="1100" b="0" i="1">
                        <a:latin typeface="Cambria Math" panose="02040503050406030204" pitchFamily="18" charset="0"/>
                      </a:rPr>
                      <m:t> </m:t>
                    </m:r>
                    <m:r>
                      <a:rPr lang="en-US" sz="1100" b="0" i="1">
                        <a:latin typeface="Cambria Math" panose="02040503050406030204" pitchFamily="18" charset="0"/>
                      </a:rPr>
                      <m:t>𝑢𝑛𝑑𝑒𝑟𝑙𝑦𝑖𝑛𝑔</m:t>
                    </m:r>
                    <m:r>
                      <a:rPr lang="en-US" sz="1100" b="0" i="1">
                        <a:latin typeface="Cambria Math" panose="02040503050406030204" pitchFamily="18" charset="0"/>
                      </a:rPr>
                      <m:t> </m:t>
                    </m:r>
                    <m:r>
                      <a:rPr lang="en-US" sz="1100" b="0" i="1">
                        <a:latin typeface="Cambria Math" panose="02040503050406030204" pitchFamily="18" charset="0"/>
                      </a:rPr>
                      <m:t>𝑚𝑜𝑟𝑡𝑔𝑎𝑔𝑒</m:t>
                    </m:r>
                    <m:r>
                      <a:rPr lang="en-US" sz="1100" b="0" i="1">
                        <a:latin typeface="Cambria Math" panose="02040503050406030204" pitchFamily="18" charset="0"/>
                      </a:rPr>
                      <m:t> </m:t>
                    </m:r>
                    <m:r>
                      <a:rPr lang="en-US" sz="1100" b="0" i="1">
                        <a:latin typeface="Cambria Math" panose="02040503050406030204" pitchFamily="18" charset="0"/>
                      </a:rPr>
                      <m:t>𝑒𝑥𝑝𝑜𝑠𝑢𝑟𝑒𝑠</m:t>
                    </m:r>
                    <m:r>
                      <a:rPr lang="en-US" sz="1100" b="0" i="1">
                        <a:latin typeface="Cambria Math" panose="02040503050406030204" pitchFamily="18" charset="0"/>
                      </a:rPr>
                      <m:t>. </m:t>
                    </m:r>
                  </m:oMath>
                </m:oMathPara>
              </a14:m>
              <a:endParaRPr lang="en-US" sz="1100" b="0"/>
            </a:p>
          </xdr:txBody>
        </xdr:sp>
      </mc:Choice>
      <mc:Fallback xmlns="">
        <xdr:sp macro="" textlink="">
          <xdr:nvSpPr>
            <xdr:cNvPr id="2" name="TextBox 1">
              <a:extLst>
                <a:ext uri="{FF2B5EF4-FFF2-40B4-BE49-F238E27FC236}">
                  <a16:creationId xmlns:a16="http://schemas.microsoft.com/office/drawing/2014/main" id="{0D25F90D-D63C-4005-A77F-405190370572}"/>
                </a:ext>
              </a:extLst>
            </xdr:cNvPr>
            <xdr:cNvSpPr txBox="1">
              <a:spLocks noChangeAspect="1"/>
            </xdr:cNvSpPr>
          </xdr:nvSpPr>
          <xdr:spPr>
            <a:xfrm>
              <a:off x="4371819" y="1800632"/>
              <a:ext cx="5709557" cy="4759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lgn="l"/>
              <a:r>
                <a:rPr lang="en-US" sz="1100" b="0" i="0">
                  <a:latin typeface="Cambria Math" panose="02040503050406030204" pitchFamily="18" charset="0"/>
                </a:rPr>
                <a:t>𝑅𝑊𝐴_$=∑_(𝑖=1)^𝑁▒〖𝑅𝑊𝐴_($,𝑖) 〗   𝑤ℎ𝑒𝑟𝑒 𝑁 𝑖𝑠 𝑡ℎ𝑒 𝑡𝑜𝑡𝑎𝑙 𝑛𝑢𝑚𝑏𝑒𝑟 𝑜𝑓 𝑢𝑛𝑑𝑒𝑟𝑙𝑦𝑖𝑛𝑔 𝑚𝑜𝑟𝑡𝑔𝑎𝑔𝑒 𝑒𝑥𝑝𝑜𝑠𝑢𝑟𝑒𝑠. </a:t>
              </a:r>
              <a:endParaRPr lang="en-US" sz="1100" b="0"/>
            </a:p>
          </xdr:txBody>
        </xdr:sp>
      </mc:Fallback>
    </mc:AlternateContent>
    <xdr:clientData/>
  </xdr:twoCellAnchor>
  <xdr:twoCellAnchor editAs="absolute">
    <xdr:from>
      <xdr:col>4</xdr:col>
      <xdr:colOff>264814</xdr:colOff>
      <xdr:row>5</xdr:row>
      <xdr:rowOff>922248</xdr:rowOff>
    </xdr:from>
    <xdr:to>
      <xdr:col>6</xdr:col>
      <xdr:colOff>178492</xdr:colOff>
      <xdr:row>5</xdr:row>
      <xdr:rowOff>1404562</xdr:rowOff>
    </xdr:to>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100-000005000000}"/>
                </a:ext>
              </a:extLst>
            </xdr:cNvPr>
            <xdr:cNvSpPr txBox="1">
              <a:spLocks noChangeAspect="1"/>
            </xdr:cNvSpPr>
          </xdr:nvSpPr>
          <xdr:spPr>
            <a:xfrm>
              <a:off x="4545461" y="4177930"/>
              <a:ext cx="8258325" cy="4823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left"/>
                  </m:oMathParaPr>
                  <m:oMath xmlns:m="http://schemas.openxmlformats.org/officeDocument/2006/math">
                    <m:r>
                      <a:rPr lang="en-US" sz="1100" b="0" i="1">
                        <a:latin typeface="Cambria Math" panose="02040503050406030204" pitchFamily="18" charset="0"/>
                      </a:rPr>
                      <m:t>𝐶𝑛𝑡𝑝𝑡𝑦𝑅𝑊</m:t>
                    </m:r>
                    <m:sSub>
                      <m:sSubPr>
                        <m:ctrlPr>
                          <a:rPr lang="en-US" sz="1100" b="0" i="1">
                            <a:latin typeface="Cambria Math" panose="02040503050406030204" pitchFamily="18" charset="0"/>
                          </a:rPr>
                        </m:ctrlPr>
                      </m:sSubPr>
                      <m:e>
                        <m:r>
                          <a:rPr lang="en-US" sz="1100" b="0" i="1">
                            <a:latin typeface="Cambria Math" panose="02040503050406030204" pitchFamily="18" charset="0"/>
                          </a:rPr>
                          <m:t>𝐴</m:t>
                        </m:r>
                      </m:e>
                      <m:sub>
                        <m:r>
                          <a:rPr lang="en-US" sz="1100" b="0" i="1">
                            <a:latin typeface="Cambria Math" panose="02040503050406030204" pitchFamily="18" charset="0"/>
                          </a:rPr>
                          <m:t>$</m:t>
                        </m:r>
                      </m:sub>
                    </m:sSub>
                    <m:r>
                      <a:rPr lang="en-US" sz="1100" b="0" i="1">
                        <a:latin typeface="Cambria Math" panose="02040503050406030204" pitchFamily="18" charset="0"/>
                      </a:rPr>
                      <m:t>=</m:t>
                    </m:r>
                    <m:r>
                      <a:rPr lang="en-US" sz="1100" b="0" i="1">
                        <a:latin typeface="Cambria Math" panose="02040503050406030204" pitchFamily="18" charset="0"/>
                      </a:rPr>
                      <m:t>𝑅𝑊</m:t>
                    </m:r>
                    <m:sSub>
                      <m:sSubPr>
                        <m:ctrlPr>
                          <a:rPr lang="en-US" sz="1100" b="0" i="1">
                            <a:latin typeface="Cambria Math" panose="02040503050406030204" pitchFamily="18" charset="0"/>
                          </a:rPr>
                        </m:ctrlPr>
                      </m:sSubPr>
                      <m:e>
                        <m:r>
                          <a:rPr lang="en-US" sz="1100" b="0" i="1">
                            <a:latin typeface="Cambria Math" panose="02040503050406030204" pitchFamily="18" charset="0"/>
                          </a:rPr>
                          <m:t>𝐴</m:t>
                        </m:r>
                      </m:e>
                      <m:sub>
                        <m:r>
                          <a:rPr lang="en-US" sz="1100" b="0" i="1">
                            <a:latin typeface="Cambria Math" panose="02040503050406030204" pitchFamily="18" charset="0"/>
                          </a:rPr>
                          <m:t>$</m:t>
                        </m:r>
                      </m:sub>
                    </m:sSub>
                    <m:r>
                      <a:rPr lang="en-US" sz="1100" b="0" i="1">
                        <a:latin typeface="Cambria Math" panose="02040503050406030204" pitchFamily="18" charset="0"/>
                      </a:rPr>
                      <m:t>−</m:t>
                    </m:r>
                    <m:nary>
                      <m:naryPr>
                        <m:chr m:val="∑"/>
                        <m:ctrlPr>
                          <a:rPr lang="en-US" sz="1100" b="0" i="1">
                            <a:latin typeface="Cambria Math" panose="02040503050406030204" pitchFamily="18" charset="0"/>
                          </a:rPr>
                        </m:ctrlPr>
                      </m:naryPr>
                      <m:sub>
                        <m:r>
                          <m:rPr>
                            <m:brk m:alnAt="23"/>
                          </m:rPr>
                          <a:rPr lang="en-US" sz="1100" b="0" i="1">
                            <a:latin typeface="Cambria Math" panose="02040503050406030204" pitchFamily="18" charset="0"/>
                          </a:rPr>
                          <m:t>𝑖</m:t>
                        </m:r>
                        <m:r>
                          <a:rPr lang="en-US" sz="1100" b="0" i="1">
                            <a:latin typeface="Cambria Math" panose="02040503050406030204" pitchFamily="18" charset="0"/>
                          </a:rPr>
                          <m:t>=1</m:t>
                        </m:r>
                      </m:sub>
                      <m:sup>
                        <m:r>
                          <a:rPr lang="en-US" sz="1100" b="0" i="1">
                            <a:latin typeface="Cambria Math" panose="02040503050406030204" pitchFamily="18" charset="0"/>
                          </a:rPr>
                          <m:t>𝑁</m:t>
                        </m:r>
                      </m:sup>
                      <m:e>
                        <m:r>
                          <a:rPr lang="en-US" sz="1100" b="0" i="1">
                            <a:solidFill>
                              <a:schemeClr val="tx1"/>
                            </a:solidFill>
                            <a:effectLst/>
                            <a:latin typeface="Cambria Math" panose="02040503050406030204" pitchFamily="18" charset="0"/>
                            <a:ea typeface="+mn-ea"/>
                            <a:cs typeface="+mn-cs"/>
                          </a:rPr>
                          <m:t>𝐸𝑥𝑝</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𝐴𝑚𝑡</m:t>
                            </m:r>
                          </m:e>
                          <m:sub>
                            <m:r>
                              <a:rPr lang="en-US" sz="1100" b="0" i="1">
                                <a:solidFill>
                                  <a:schemeClr val="tx1"/>
                                </a:solidFill>
                                <a:effectLst/>
                                <a:latin typeface="Cambria Math" panose="02040503050406030204" pitchFamily="18" charset="0"/>
                                <a:ea typeface="+mn-ea"/>
                                <a:cs typeface="+mn-cs"/>
                              </a:rPr>
                              <m:t>$,</m:t>
                            </m:r>
                            <m:r>
                              <a:rPr lang="en-US" sz="1100" b="0" i="1">
                                <a:solidFill>
                                  <a:schemeClr val="tx1"/>
                                </a:solidFill>
                                <a:effectLst/>
                                <a:latin typeface="Cambria Math" panose="02040503050406030204" pitchFamily="18" charset="0"/>
                                <a:ea typeface="+mn-ea"/>
                                <a:cs typeface="+mn-cs"/>
                              </a:rPr>
                              <m:t>𝑖</m:t>
                            </m:r>
                          </m:sub>
                        </m:sSub>
                        <m:r>
                          <a:rPr lang="en-US" sz="1100" b="0" i="1">
                            <a:solidFill>
                              <a:schemeClr val="tx1"/>
                            </a:solidFill>
                            <a:effectLst/>
                            <a:latin typeface="Cambria Math" panose="02040503050406030204" pitchFamily="18" charset="0"/>
                            <a:ea typeface="+mn-ea"/>
                            <a:cs typeface="+mn-cs"/>
                          </a:rPr>
                          <m:t>∗</m:t>
                        </m:r>
                        <m:d>
                          <m:dPr>
                            <m:ctrlPr>
                              <a:rPr lang="en-US" sz="1100" b="0" i="1">
                                <a:solidFill>
                                  <a:schemeClr val="tx1"/>
                                </a:solidFill>
                                <a:effectLst/>
                                <a:latin typeface="Cambria Math" panose="02040503050406030204" pitchFamily="18" charset="0"/>
                                <a:ea typeface="+mn-ea"/>
                                <a:cs typeface="+mn-cs"/>
                              </a:rPr>
                            </m:ctrlPr>
                          </m:dPr>
                          <m:e>
                            <m:r>
                              <a:rPr lang="en-US" sz="1100" b="0" i="1">
                                <a:solidFill>
                                  <a:schemeClr val="tx1"/>
                                </a:solidFill>
                                <a:effectLst/>
                                <a:latin typeface="Cambria Math" panose="02040503050406030204" pitchFamily="18" charset="0"/>
                                <a:ea typeface="+mn-ea"/>
                                <a:cs typeface="+mn-cs"/>
                              </a:rPr>
                              <m:t>𝐵𝑎𝑠𝑒𝑅</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𝑊</m:t>
                                </m:r>
                              </m:e>
                              <m:sub>
                                <m:r>
                                  <a:rPr lang="en-US" sz="1100" b="0" i="1">
                                    <a:solidFill>
                                      <a:schemeClr val="tx1"/>
                                    </a:solidFill>
                                    <a:effectLst/>
                                    <a:latin typeface="Cambria Math" panose="02040503050406030204" pitchFamily="18" charset="0"/>
                                    <a:ea typeface="+mn-ea"/>
                                    <a:cs typeface="+mn-cs"/>
                                  </a:rPr>
                                  <m:t>𝑖</m:t>
                                </m:r>
                              </m:sub>
                            </m:sSub>
                          </m:e>
                        </m:d>
                        <m:r>
                          <a:rPr lang="en-US" sz="1100" b="0" i="1">
                            <a:solidFill>
                              <a:schemeClr val="tx1"/>
                            </a:solidFill>
                            <a:effectLst/>
                            <a:latin typeface="Cambria Math" panose="02040503050406030204" pitchFamily="18" charset="0"/>
                            <a:ea typeface="+mn-ea"/>
                            <a:cs typeface="+mn-cs"/>
                          </a:rPr>
                          <m:t>∗</m:t>
                        </m:r>
                        <m:d>
                          <m:dPr>
                            <m:ctrlPr>
                              <a:rPr lang="en-US" sz="1100" b="0" i="1">
                                <a:solidFill>
                                  <a:schemeClr val="tx1"/>
                                </a:solidFill>
                                <a:effectLst/>
                                <a:latin typeface="Cambria Math" panose="02040503050406030204" pitchFamily="18" charset="0"/>
                                <a:ea typeface="+mn-ea"/>
                                <a:cs typeface="+mn-cs"/>
                              </a:rPr>
                            </m:ctrlPr>
                          </m:dPr>
                          <m:e>
                            <m:r>
                              <a:rPr lang="en-US" sz="1100" b="0" i="1">
                                <a:solidFill>
                                  <a:schemeClr val="tx1"/>
                                </a:solidFill>
                                <a:effectLst/>
                                <a:latin typeface="Cambria Math" panose="02040503050406030204" pitchFamily="18" charset="0"/>
                                <a:ea typeface="+mn-ea"/>
                                <a:cs typeface="+mn-cs"/>
                              </a:rPr>
                              <m:t>𝐶𝑜𝑚𝑏𝑖𝑛𝑒𝑑𝑅𝑖𝑠𝑘𝑀𝑢𝑙𝑡𝑖𝑝𝑙𝑖𝑒</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𝑟</m:t>
                                </m:r>
                              </m:e>
                              <m:sub>
                                <m:r>
                                  <a:rPr lang="en-US" sz="1100" b="0" i="1">
                                    <a:solidFill>
                                      <a:schemeClr val="tx1"/>
                                    </a:solidFill>
                                    <a:effectLst/>
                                    <a:latin typeface="Cambria Math" panose="02040503050406030204" pitchFamily="18" charset="0"/>
                                    <a:ea typeface="+mn-ea"/>
                                    <a:cs typeface="+mn-cs"/>
                                  </a:rPr>
                                  <m:t>𝑖</m:t>
                                </m:r>
                              </m:sub>
                            </m:sSub>
                          </m:e>
                        </m:d>
                        <m:r>
                          <a:rPr lang="en-US" sz="1100" b="0" i="1">
                            <a:solidFill>
                              <a:schemeClr val="tx1"/>
                            </a:solidFill>
                            <a:effectLst/>
                            <a:latin typeface="Cambria Math" panose="02040503050406030204" pitchFamily="18" charset="0"/>
                            <a:ea typeface="+mn-ea"/>
                            <a:cs typeface="+mn-cs"/>
                          </a:rPr>
                          <m:t>∗</m:t>
                        </m:r>
                        <m:d>
                          <m:dPr>
                            <m:ctrlPr>
                              <a:rPr lang="en-US" sz="1100" b="0" i="1">
                                <a:solidFill>
                                  <a:schemeClr val="tx1"/>
                                </a:solidFill>
                                <a:effectLst/>
                                <a:latin typeface="Cambria Math" panose="02040503050406030204" pitchFamily="18" charset="0"/>
                                <a:ea typeface="+mn-ea"/>
                                <a:cs typeface="+mn-cs"/>
                              </a:rPr>
                            </m:ctrlPr>
                          </m:dPr>
                          <m:e>
                            <m:r>
                              <a:rPr lang="en-US" sz="1100" b="0" i="1">
                                <a:solidFill>
                                  <a:schemeClr val="tx1"/>
                                </a:solidFill>
                                <a:effectLst/>
                                <a:latin typeface="Cambria Math" panose="02040503050406030204" pitchFamily="18" charset="0"/>
                                <a:ea typeface="+mn-ea"/>
                                <a:cs typeface="+mn-cs"/>
                              </a:rPr>
                              <m:t>𝐶𝑟𝑒𝑑𝑖𝑡𝐸𝑛h𝑎𝑛𝑐𝑒𝑚𝑒𝑛𝑡𝑀𝑢𝑙𝑡𝑖𝑝𝑙𝑖𝑒</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𝑟</m:t>
                                </m:r>
                              </m:e>
                              <m:sub>
                                <m:r>
                                  <a:rPr lang="en-US" sz="1100" b="0" i="1">
                                    <a:solidFill>
                                      <a:schemeClr val="tx1"/>
                                    </a:solidFill>
                                    <a:effectLst/>
                                    <a:latin typeface="Cambria Math" panose="02040503050406030204" pitchFamily="18" charset="0"/>
                                    <a:ea typeface="+mn-ea"/>
                                    <a:cs typeface="+mn-cs"/>
                                  </a:rPr>
                                  <m:t>𝑖</m:t>
                                </m:r>
                              </m:sub>
                            </m:sSub>
                          </m:e>
                        </m:d>
                      </m:e>
                    </m:nary>
                    <m:r>
                      <a:rPr lang="en-US" sz="1100" b="0" i="1">
                        <a:latin typeface="Cambria Math" panose="02040503050406030204" pitchFamily="18" charset="0"/>
                      </a:rPr>
                      <m:t>  </m:t>
                    </m:r>
                  </m:oMath>
                </m:oMathPara>
              </a14:m>
              <a:endParaRPr lang="en-US" sz="1100" b="0"/>
            </a:p>
          </xdr:txBody>
        </xdr:sp>
      </mc:Choice>
      <mc:Fallback xmlns="">
        <xdr:sp macro="" textlink="">
          <xdr:nvSpPr>
            <xdr:cNvPr id="5" name="TextBox 4">
              <a:extLst>
                <a:ext uri="{FF2B5EF4-FFF2-40B4-BE49-F238E27FC236}">
                  <a16:creationId xmlns:a16="http://schemas.microsoft.com/office/drawing/2014/main" id="{BB54A656-1692-4452-99A5-29D447993F88}"/>
                </a:ext>
              </a:extLst>
            </xdr:cNvPr>
            <xdr:cNvSpPr txBox="1">
              <a:spLocks noChangeAspect="1"/>
            </xdr:cNvSpPr>
          </xdr:nvSpPr>
          <xdr:spPr>
            <a:xfrm>
              <a:off x="4545461" y="4177930"/>
              <a:ext cx="8258325" cy="4823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1100" b="0" i="0">
                  <a:latin typeface="Cambria Math" panose="02040503050406030204" pitchFamily="18" charset="0"/>
                </a:rPr>
                <a:t>𝐶𝑛𝑡𝑝𝑡𝑦𝑅𝑊𝐴_$=𝑅𝑊𝐴_$−∑_(𝑖=1)^𝑁</a:t>
              </a:r>
              <a:r>
                <a:rPr lang="en-US" sz="1100" b="0" i="0">
                  <a:solidFill>
                    <a:schemeClr val="tx1"/>
                  </a:solidFill>
                  <a:effectLst/>
                  <a:latin typeface="Cambria Math" panose="02040503050406030204" pitchFamily="18" charset="0"/>
                  <a:ea typeface="+mn-ea"/>
                  <a:cs typeface="+mn-cs"/>
                </a:rPr>
                <a:t>▒〖𝐸𝑥𝑝〖𝐴𝑚𝑡〗_($,𝑖)∗(𝐵𝑎𝑠𝑒𝑅𝑊_𝑖 )∗(𝐶𝑜𝑚𝑏𝑖𝑛𝑒𝑑𝑅𝑖𝑠𝑘𝑀𝑢𝑙𝑡𝑖𝑝𝑙𝑖𝑒𝑟_𝑖 )∗(𝐶𝑟𝑒𝑑𝑖𝑡𝐸𝑛ℎ𝑎𝑛𝑐𝑒𝑚𝑒𝑛𝑡𝑀𝑢𝑙𝑡𝑖𝑝𝑙𝑖𝑒𝑟_𝑖 ) 〗 </a:t>
              </a:r>
              <a:r>
                <a:rPr lang="en-US" sz="1100" b="0" i="0">
                  <a:latin typeface="Cambria Math" panose="02040503050406030204" pitchFamily="18" charset="0"/>
                </a:rPr>
                <a:t>  </a:t>
              </a:r>
              <a:endParaRPr lang="en-US" sz="1100" b="0"/>
            </a:p>
          </xdr:txBody>
        </xdr:sp>
      </mc:Fallback>
    </mc:AlternateContent>
    <xdr:clientData/>
  </xdr:twoCellAnchor>
  <xdr:twoCellAnchor editAs="absolute">
    <xdr:from>
      <xdr:col>4</xdr:col>
      <xdr:colOff>277677</xdr:colOff>
      <xdr:row>6</xdr:row>
      <xdr:rowOff>429134</xdr:rowOff>
    </xdr:from>
    <xdr:to>
      <xdr:col>4</xdr:col>
      <xdr:colOff>5949071</xdr:colOff>
      <xdr:row>6</xdr:row>
      <xdr:rowOff>905098</xdr:rowOff>
    </xdr:to>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00000000-0008-0000-0100-000007000000}"/>
                </a:ext>
              </a:extLst>
            </xdr:cNvPr>
            <xdr:cNvSpPr txBox="1">
              <a:spLocks noChangeAspect="1"/>
            </xdr:cNvSpPr>
          </xdr:nvSpPr>
          <xdr:spPr>
            <a:xfrm>
              <a:off x="4558324" y="5365699"/>
              <a:ext cx="5671394" cy="4759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lgn="l"/>
              <a14:m>
                <m:oMathPara xmlns:m="http://schemas.openxmlformats.org/officeDocument/2006/math">
                  <m:oMathParaPr>
                    <m:jc m:val="left"/>
                  </m:oMathParaPr>
                  <m:oMath xmlns:m="http://schemas.openxmlformats.org/officeDocument/2006/math">
                    <m:r>
                      <m:rPr>
                        <m:nor/>
                      </m:rPr>
                      <a:rPr lang="en-US" sz="1100" b="0">
                        <a:solidFill>
                          <a:sysClr val="windowText" lastClr="000000"/>
                        </a:solidFill>
                        <a:effectLst/>
                        <a:latin typeface="Cambria Math" panose="02040503050406030204" pitchFamily="18" charset="0"/>
                        <a:ea typeface="Cambria Math" panose="02040503050406030204" pitchFamily="18" charset="0"/>
                        <a:cs typeface="+mn-cs"/>
                      </a:rPr>
                      <m:t>For</m:t>
                    </m:r>
                    <m:r>
                      <m:rPr>
                        <m:nor/>
                      </m:rPr>
                      <a:rPr lang="en-US" sz="1100" b="0" i="1">
                        <a:solidFill>
                          <a:sysClr val="windowText" lastClr="000000"/>
                        </a:solidFill>
                        <a:effectLst/>
                        <a:latin typeface="Cambria Math" panose="02040503050406030204" pitchFamily="18" charset="0"/>
                        <a:ea typeface="Cambria Math" panose="02040503050406030204" pitchFamily="18" charset="0"/>
                        <a:cs typeface="+mn-cs"/>
                      </a:rPr>
                      <m:t> </m:t>
                    </m:r>
                    <m:r>
                      <m:rPr>
                        <m:nor/>
                      </m:rPr>
                      <a:rPr lang="en-US" sz="1100" b="0">
                        <a:solidFill>
                          <a:sysClr val="windowText" lastClr="000000"/>
                        </a:solidFill>
                        <a:effectLst/>
                        <a:latin typeface="Cambria Math" panose="02040503050406030204" pitchFamily="18" charset="0"/>
                        <a:ea typeface="Cambria Math" panose="02040503050406030204" pitchFamily="18" charset="0"/>
                        <a:cs typeface="+mn-cs"/>
                      </a:rPr>
                      <m:t>a</m:t>
                    </m:r>
                    <m:r>
                      <m:rPr>
                        <m:nor/>
                      </m:rPr>
                      <a:rPr lang="en-US" sz="1100" b="0" i="1">
                        <a:solidFill>
                          <a:sysClr val="windowText" lastClr="000000"/>
                        </a:solidFill>
                        <a:effectLst/>
                        <a:latin typeface="Cambria Math" panose="02040503050406030204" pitchFamily="18" charset="0"/>
                        <a:ea typeface="Cambria Math" panose="02040503050406030204" pitchFamily="18" charset="0"/>
                        <a:cs typeface="+mn-cs"/>
                      </a:rPr>
                      <m:t> </m:t>
                    </m:r>
                    <m:r>
                      <m:rPr>
                        <m:nor/>
                      </m:rPr>
                      <a:rPr lang="en-US" sz="1100" b="0">
                        <a:solidFill>
                          <a:sysClr val="windowText" lastClr="000000"/>
                        </a:solidFill>
                        <a:effectLst/>
                        <a:latin typeface="Cambria Math" panose="02040503050406030204" pitchFamily="18" charset="0"/>
                        <a:ea typeface="Cambria Math" panose="02040503050406030204" pitchFamily="18" charset="0"/>
                        <a:cs typeface="+mn-cs"/>
                      </a:rPr>
                      <m:t>generic</m:t>
                    </m:r>
                    <m:r>
                      <m:rPr>
                        <m:nor/>
                      </m:rPr>
                      <a:rPr lang="en-US" sz="1100" b="0" i="1">
                        <a:solidFill>
                          <a:sysClr val="windowText" lastClr="000000"/>
                        </a:solidFill>
                        <a:effectLst/>
                        <a:latin typeface="Cambria Math" panose="02040503050406030204" pitchFamily="18" charset="0"/>
                        <a:ea typeface="Cambria Math" panose="02040503050406030204" pitchFamily="18" charset="0"/>
                        <a:cs typeface="+mn-cs"/>
                      </a:rPr>
                      <m:t> </m:t>
                    </m:r>
                    <m:r>
                      <m:rPr>
                        <m:nor/>
                      </m:rPr>
                      <a:rPr lang="en-US" sz="1100" b="0">
                        <a:solidFill>
                          <a:sysClr val="windowText" lastClr="000000"/>
                        </a:solidFill>
                        <a:effectLst/>
                        <a:latin typeface="Cambria Math" panose="02040503050406030204" pitchFamily="18" charset="0"/>
                        <a:ea typeface="Cambria Math" panose="02040503050406030204" pitchFamily="18" charset="0"/>
                        <a:cs typeface="+mn-cs"/>
                      </a:rPr>
                      <m:t>single</m:t>
                    </m:r>
                    <m:r>
                      <m:rPr>
                        <m:nor/>
                      </m:rPr>
                      <a:rPr lang="en-US" sz="1100" b="0" i="1">
                        <a:solidFill>
                          <a:sysClr val="windowText" lastClr="000000"/>
                        </a:solidFill>
                        <a:effectLst/>
                        <a:latin typeface="Cambria Math" panose="02040503050406030204" pitchFamily="18" charset="0"/>
                        <a:ea typeface="Cambria Math" panose="02040503050406030204" pitchFamily="18" charset="0"/>
                        <a:cs typeface="+mn-cs"/>
                      </a:rPr>
                      <m:t>−</m:t>
                    </m:r>
                    <m:r>
                      <m:rPr>
                        <m:nor/>
                      </m:rPr>
                      <a:rPr lang="en-US" sz="1100" b="0">
                        <a:solidFill>
                          <a:sysClr val="windowText" lastClr="000000"/>
                        </a:solidFill>
                        <a:effectLst/>
                        <a:latin typeface="Cambria Math" panose="02040503050406030204" pitchFamily="18" charset="0"/>
                        <a:ea typeface="Cambria Math" panose="02040503050406030204" pitchFamily="18" charset="0"/>
                        <a:cs typeface="+mn-cs"/>
                      </a:rPr>
                      <m:t>family</m:t>
                    </m:r>
                    <m:r>
                      <m:rPr>
                        <m:nor/>
                      </m:rPr>
                      <a:rPr lang="en-US" sz="1100" b="0" i="1" baseline="0">
                        <a:solidFill>
                          <a:sysClr val="windowText" lastClr="000000"/>
                        </a:solidFill>
                        <a:effectLst/>
                        <a:latin typeface="Cambria Math" panose="02040503050406030204" pitchFamily="18" charset="0"/>
                        <a:ea typeface="Cambria Math" panose="02040503050406030204" pitchFamily="18" charset="0"/>
                        <a:cs typeface="+mn-cs"/>
                      </a:rPr>
                      <m:t> </m:t>
                    </m:r>
                    <m:r>
                      <m:rPr>
                        <m:nor/>
                      </m:rPr>
                      <a:rPr lang="en-US" sz="1100" b="0" i="0" baseline="0">
                        <a:solidFill>
                          <a:sysClr val="windowText" lastClr="000000"/>
                        </a:solidFill>
                        <a:effectLst/>
                        <a:latin typeface="Cambria Math" panose="02040503050406030204" pitchFamily="18" charset="0"/>
                        <a:ea typeface="Cambria Math" panose="02040503050406030204" pitchFamily="18" charset="0"/>
                        <a:cs typeface="+mn-cs"/>
                      </a:rPr>
                      <m:t>CRT</m:t>
                    </m:r>
                    <m:r>
                      <a:rPr lang="en-US" sz="1100" b="0" i="1" baseline="0">
                        <a:solidFill>
                          <a:sysClr val="windowText" lastClr="000000"/>
                        </a:solidFill>
                        <a:effectLst/>
                        <a:latin typeface="Cambria Math" panose="02040503050406030204" pitchFamily="18" charset="0"/>
                        <a:ea typeface="+mn-ea"/>
                        <a:cs typeface="+mn-cs"/>
                      </a:rPr>
                      <m:t>, </m:t>
                    </m:r>
                    <m:r>
                      <a:rPr lang="en-US" sz="1100" b="0" i="1">
                        <a:solidFill>
                          <a:sysClr val="windowText" lastClr="000000"/>
                        </a:solidFill>
                        <a:latin typeface="Cambria Math" panose="02040503050406030204" pitchFamily="18" charset="0"/>
                      </a:rPr>
                      <m:t>𝐴𝑔𝑔𝑈𝑃</m:t>
                    </m:r>
                    <m:sSub>
                      <m:sSubPr>
                        <m:ctrlPr>
                          <a:rPr lang="en-US" sz="1100" b="0" i="1">
                            <a:solidFill>
                              <a:sysClr val="windowText" lastClr="000000"/>
                            </a:solidFill>
                            <a:latin typeface="Cambria Math" panose="02040503050406030204" pitchFamily="18" charset="0"/>
                          </a:rPr>
                        </m:ctrlPr>
                      </m:sSubPr>
                      <m:e>
                        <m:r>
                          <a:rPr lang="en-US" sz="1100" b="0" i="1">
                            <a:solidFill>
                              <a:sysClr val="windowText" lastClr="000000"/>
                            </a:solidFill>
                            <a:latin typeface="Cambria Math" panose="02040503050406030204" pitchFamily="18" charset="0"/>
                          </a:rPr>
                          <m:t>𝐵</m:t>
                        </m:r>
                      </m:e>
                      <m:sub>
                        <m:r>
                          <a:rPr lang="en-US" sz="1100" b="0" i="1">
                            <a:solidFill>
                              <a:sysClr val="windowText" lastClr="000000"/>
                            </a:solidFill>
                            <a:latin typeface="Cambria Math" panose="02040503050406030204" pitchFamily="18" charset="0"/>
                          </a:rPr>
                          <m:t>$</m:t>
                        </m:r>
                      </m:sub>
                    </m:sSub>
                    <m:r>
                      <a:rPr lang="en-US" sz="1100" b="0" i="1">
                        <a:solidFill>
                          <a:sysClr val="windowText" lastClr="000000"/>
                        </a:solidFill>
                        <a:latin typeface="Cambria Math" panose="02040503050406030204" pitchFamily="18" charset="0"/>
                      </a:rPr>
                      <m:t>=</m:t>
                    </m:r>
                    <m:nary>
                      <m:naryPr>
                        <m:chr m:val="∑"/>
                        <m:ctrlPr>
                          <a:rPr lang="en-US" sz="1100" b="0" i="1">
                            <a:solidFill>
                              <a:sysClr val="windowText" lastClr="000000"/>
                            </a:solidFill>
                            <a:latin typeface="Cambria Math" panose="02040503050406030204" pitchFamily="18" charset="0"/>
                          </a:rPr>
                        </m:ctrlPr>
                      </m:naryPr>
                      <m:sub>
                        <m:r>
                          <m:rPr>
                            <m:brk m:alnAt="23"/>
                          </m:rPr>
                          <a:rPr lang="en-US" sz="1100" b="0" i="1">
                            <a:solidFill>
                              <a:sysClr val="windowText" lastClr="000000"/>
                            </a:solidFill>
                            <a:latin typeface="Cambria Math" panose="02040503050406030204" pitchFamily="18" charset="0"/>
                          </a:rPr>
                          <m:t>𝑖</m:t>
                        </m:r>
                        <m:r>
                          <a:rPr lang="en-US" sz="1100" b="0" i="1">
                            <a:solidFill>
                              <a:sysClr val="windowText" lastClr="000000"/>
                            </a:solidFill>
                            <a:latin typeface="Cambria Math" panose="02040503050406030204" pitchFamily="18" charset="0"/>
                          </a:rPr>
                          <m:t>=1</m:t>
                        </m:r>
                      </m:sub>
                      <m:sup>
                        <m:r>
                          <a:rPr lang="en-US" sz="1100" b="0" i="1">
                            <a:solidFill>
                              <a:sysClr val="windowText" lastClr="000000"/>
                            </a:solidFill>
                            <a:latin typeface="Cambria Math" panose="02040503050406030204" pitchFamily="18" charset="0"/>
                          </a:rPr>
                          <m:t>𝑁</m:t>
                        </m:r>
                      </m:sup>
                      <m:e>
                        <m:r>
                          <a:rPr lang="en-US" sz="1100" b="0" i="1">
                            <a:solidFill>
                              <a:sysClr val="windowText" lastClr="000000"/>
                            </a:solidFill>
                            <a:latin typeface="Cambria Math" panose="02040503050406030204" pitchFamily="18" charset="0"/>
                          </a:rPr>
                          <m:t>𝐸𝑥𝑝𝐴𝑚</m:t>
                        </m:r>
                        <m:sSub>
                          <m:sSubPr>
                            <m:ctrlPr>
                              <a:rPr lang="en-US" sz="1100" b="0" i="1">
                                <a:solidFill>
                                  <a:sysClr val="windowText" lastClr="000000"/>
                                </a:solidFill>
                                <a:latin typeface="Cambria Math" panose="02040503050406030204" pitchFamily="18" charset="0"/>
                              </a:rPr>
                            </m:ctrlPr>
                          </m:sSubPr>
                          <m:e>
                            <m:r>
                              <a:rPr lang="en-US" sz="1100" b="0" i="1">
                                <a:solidFill>
                                  <a:sysClr val="windowText" lastClr="000000"/>
                                </a:solidFill>
                                <a:latin typeface="Cambria Math" panose="02040503050406030204" pitchFamily="18" charset="0"/>
                              </a:rPr>
                              <m:t>𝑡</m:t>
                            </m:r>
                          </m:e>
                          <m:sub>
                            <m:r>
                              <a:rPr lang="en-US" sz="1100" b="0" i="1">
                                <a:solidFill>
                                  <a:sysClr val="windowText" lastClr="000000"/>
                                </a:solidFill>
                                <a:latin typeface="Cambria Math" panose="02040503050406030204" pitchFamily="18" charset="0"/>
                              </a:rPr>
                              <m:t>$,</m:t>
                            </m:r>
                            <m:r>
                              <a:rPr lang="en-US" sz="1100" b="0" i="1">
                                <a:solidFill>
                                  <a:sysClr val="windowText" lastClr="000000"/>
                                </a:solidFill>
                                <a:latin typeface="Cambria Math" panose="02040503050406030204" pitchFamily="18" charset="0"/>
                              </a:rPr>
                              <m:t>𝑖</m:t>
                            </m:r>
                          </m:sub>
                        </m:sSub>
                        <m:r>
                          <a:rPr lang="en-US" sz="1100" b="0" i="1">
                            <a:solidFill>
                              <a:sysClr val="windowText" lastClr="000000"/>
                            </a:solidFill>
                            <a:latin typeface="Cambria Math" panose="02040503050406030204" pitchFamily="18" charset="0"/>
                          </a:rPr>
                          <m:t> </m:t>
                        </m:r>
                      </m:e>
                    </m:nary>
                    <m:r>
                      <a:rPr lang="en-US" sz="1100" b="0" i="1">
                        <a:solidFill>
                          <a:sysClr val="windowText" lastClr="000000"/>
                        </a:solidFill>
                        <a:latin typeface="Cambria Math" panose="02040503050406030204" pitchFamily="18" charset="0"/>
                      </a:rPr>
                      <m:t>= </m:t>
                    </m:r>
                    <m:nary>
                      <m:naryPr>
                        <m:chr m:val="∑"/>
                        <m:ctrlPr>
                          <a:rPr lang="en-US" sz="1100" b="0" i="1">
                            <a:solidFill>
                              <a:sysClr val="windowText" lastClr="000000"/>
                            </a:solidFill>
                            <a:effectLst/>
                            <a:latin typeface="Cambria Math" panose="02040503050406030204" pitchFamily="18" charset="0"/>
                            <a:ea typeface="+mn-ea"/>
                            <a:cs typeface="+mn-cs"/>
                          </a:rPr>
                        </m:ctrlPr>
                      </m:naryPr>
                      <m:sub>
                        <m:r>
                          <m:rPr>
                            <m:brk m:alnAt="23"/>
                          </m:rPr>
                          <a:rPr lang="en-US" sz="1100" b="0" i="1">
                            <a:solidFill>
                              <a:sysClr val="windowText" lastClr="000000"/>
                            </a:solidFill>
                            <a:effectLst/>
                            <a:latin typeface="Cambria Math" panose="02040503050406030204" pitchFamily="18" charset="0"/>
                            <a:ea typeface="+mn-ea"/>
                            <a:cs typeface="+mn-cs"/>
                          </a:rPr>
                          <m:t>𝑖</m:t>
                        </m:r>
                        <m:r>
                          <a:rPr lang="en-US" sz="1100" b="0" i="1">
                            <a:solidFill>
                              <a:sysClr val="windowText" lastClr="000000"/>
                            </a:solidFill>
                            <a:effectLst/>
                            <a:latin typeface="Cambria Math" panose="02040503050406030204" pitchFamily="18" charset="0"/>
                            <a:ea typeface="+mn-ea"/>
                            <a:cs typeface="+mn-cs"/>
                          </a:rPr>
                          <m:t>=1</m:t>
                        </m:r>
                      </m:sub>
                      <m:sup>
                        <m:r>
                          <a:rPr lang="en-US" sz="1100" b="0" i="1">
                            <a:solidFill>
                              <a:sysClr val="windowText" lastClr="000000"/>
                            </a:solidFill>
                            <a:effectLst/>
                            <a:latin typeface="Cambria Math" panose="02040503050406030204" pitchFamily="18" charset="0"/>
                            <a:ea typeface="+mn-ea"/>
                            <a:cs typeface="+mn-cs"/>
                          </a:rPr>
                          <m:t>𝑁</m:t>
                        </m:r>
                      </m:sup>
                      <m:e>
                        <m:r>
                          <a:rPr lang="en-US" sz="1100" b="0" i="1">
                            <a:solidFill>
                              <a:sysClr val="windowText" lastClr="000000"/>
                            </a:solidFill>
                            <a:effectLst/>
                            <a:latin typeface="Cambria Math" panose="02040503050406030204" pitchFamily="18" charset="0"/>
                            <a:ea typeface="+mn-ea"/>
                            <a:cs typeface="+mn-cs"/>
                          </a:rPr>
                          <m:t>𝑈𝑃</m:t>
                        </m:r>
                        <m:sSub>
                          <m:sSubPr>
                            <m:ctrlPr>
                              <a:rPr lang="en-US" sz="1100" b="0" i="1">
                                <a:solidFill>
                                  <a:sysClr val="windowText" lastClr="000000"/>
                                </a:solidFill>
                                <a:effectLst/>
                                <a:latin typeface="Cambria Math" panose="02040503050406030204" pitchFamily="18" charset="0"/>
                                <a:ea typeface="+mn-ea"/>
                                <a:cs typeface="+mn-cs"/>
                              </a:rPr>
                            </m:ctrlPr>
                          </m:sSubPr>
                          <m:e>
                            <m:r>
                              <a:rPr lang="en-US" sz="1100" b="0" i="1">
                                <a:solidFill>
                                  <a:sysClr val="windowText" lastClr="000000"/>
                                </a:solidFill>
                                <a:effectLst/>
                                <a:latin typeface="Cambria Math" panose="02040503050406030204" pitchFamily="18" charset="0"/>
                                <a:ea typeface="+mn-ea"/>
                                <a:cs typeface="+mn-cs"/>
                              </a:rPr>
                              <m:t>𝐵</m:t>
                            </m:r>
                          </m:e>
                          <m:sub>
                            <m:r>
                              <a:rPr lang="en-US" sz="1100" b="0" i="1">
                                <a:solidFill>
                                  <a:sysClr val="windowText" lastClr="000000"/>
                                </a:solidFill>
                                <a:effectLst/>
                                <a:latin typeface="Cambria Math" panose="02040503050406030204" pitchFamily="18" charset="0"/>
                                <a:ea typeface="+mn-ea"/>
                                <a:cs typeface="+mn-cs"/>
                              </a:rPr>
                              <m:t>$,</m:t>
                            </m:r>
                            <m:r>
                              <a:rPr lang="en-US" sz="1100" b="0" i="1">
                                <a:solidFill>
                                  <a:sysClr val="windowText" lastClr="000000"/>
                                </a:solidFill>
                                <a:effectLst/>
                                <a:latin typeface="Cambria Math" panose="02040503050406030204" pitchFamily="18" charset="0"/>
                                <a:ea typeface="+mn-ea"/>
                                <a:cs typeface="+mn-cs"/>
                              </a:rPr>
                              <m:t>𝑖</m:t>
                            </m:r>
                          </m:sub>
                        </m:sSub>
                        <m:r>
                          <a:rPr lang="en-US" sz="1100" b="0" i="1">
                            <a:solidFill>
                              <a:sysClr val="windowText" lastClr="000000"/>
                            </a:solidFill>
                            <a:effectLst/>
                            <a:latin typeface="Cambria Math" panose="02040503050406030204" pitchFamily="18" charset="0"/>
                            <a:ea typeface="+mn-ea"/>
                            <a:cs typeface="+mn-cs"/>
                          </a:rPr>
                          <m:t> </m:t>
                        </m:r>
                      </m:e>
                    </m:nary>
                    <m:r>
                      <a:rPr lang="en-US" sz="1100" b="0" i="1">
                        <a:solidFill>
                          <a:sysClr val="windowText" lastClr="000000"/>
                        </a:solidFill>
                        <a:latin typeface="Cambria Math" panose="02040503050406030204" pitchFamily="18" charset="0"/>
                      </a:rPr>
                      <m:t> </m:t>
                    </m:r>
                  </m:oMath>
                </m:oMathPara>
              </a14:m>
              <a:endParaRPr lang="en-US" sz="1100" b="0">
                <a:solidFill>
                  <a:sysClr val="windowText" lastClr="000000"/>
                </a:solidFill>
              </a:endParaRPr>
            </a:p>
          </xdr:txBody>
        </xdr:sp>
      </mc:Choice>
      <mc:Fallback xmlns="">
        <xdr:sp macro="" textlink="">
          <xdr:nvSpPr>
            <xdr:cNvPr id="7" name="TextBox 6">
              <a:extLst>
                <a:ext uri="{FF2B5EF4-FFF2-40B4-BE49-F238E27FC236}">
                  <a16:creationId xmlns:a16="http://schemas.microsoft.com/office/drawing/2014/main" id="{71EA6A0D-3160-4A00-8BEC-F00973171811}"/>
                </a:ext>
              </a:extLst>
            </xdr:cNvPr>
            <xdr:cNvSpPr txBox="1">
              <a:spLocks noChangeAspect="1"/>
            </xdr:cNvSpPr>
          </xdr:nvSpPr>
          <xdr:spPr>
            <a:xfrm>
              <a:off x="4558324" y="5365699"/>
              <a:ext cx="5671394" cy="4759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lgn="l"/>
              <a:r>
                <a:rPr lang="en-US" sz="1100" b="0" i="0">
                  <a:solidFill>
                    <a:sysClr val="windowText" lastClr="000000"/>
                  </a:solidFill>
                  <a:effectLst/>
                  <a:latin typeface="Cambria Math" panose="02040503050406030204" pitchFamily="18" charset="0"/>
                  <a:ea typeface="Cambria Math" panose="02040503050406030204" pitchFamily="18" charset="0"/>
                  <a:cs typeface="+mn-cs"/>
                </a:rPr>
                <a:t>"For a generic single−family</a:t>
              </a:r>
              <a:r>
                <a:rPr lang="en-US" sz="1100" b="0" i="0" baseline="0">
                  <a:solidFill>
                    <a:sysClr val="windowText" lastClr="000000"/>
                  </a:solidFill>
                  <a:effectLst/>
                  <a:latin typeface="Cambria Math" panose="02040503050406030204" pitchFamily="18" charset="0"/>
                  <a:ea typeface="Cambria Math" panose="02040503050406030204" pitchFamily="18" charset="0"/>
                  <a:cs typeface="+mn-cs"/>
                </a:rPr>
                <a:t> CRT</a:t>
              </a:r>
              <a:r>
                <a:rPr lang="en-US" sz="1100" b="0" i="0" baseline="0">
                  <a:solidFill>
                    <a:sysClr val="windowText" lastClr="000000"/>
                  </a:solidFill>
                  <a:effectLst/>
                  <a:latin typeface="Cambria Math" panose="02040503050406030204" pitchFamily="18" charset="0"/>
                  <a:ea typeface="+mn-ea"/>
                  <a:cs typeface="+mn-cs"/>
                </a:rPr>
                <a:t>", </a:t>
              </a:r>
              <a:r>
                <a:rPr lang="en-US" sz="1100" b="0" i="0">
                  <a:solidFill>
                    <a:sysClr val="windowText" lastClr="000000"/>
                  </a:solidFill>
                  <a:latin typeface="Cambria Math" panose="02040503050406030204" pitchFamily="18" charset="0"/>
                </a:rPr>
                <a:t>𝐴𝑔𝑔𝑈𝑃𝐵_$=∑_(𝑖=1)^𝑁▒〖𝐸𝑥𝑝𝐴𝑚𝑡_($,𝑖)  〗= </a:t>
              </a:r>
              <a:r>
                <a:rPr lang="en-US" sz="1100" b="0" i="0">
                  <a:solidFill>
                    <a:sysClr val="windowText" lastClr="000000"/>
                  </a:solidFill>
                  <a:effectLst/>
                  <a:latin typeface="Cambria Math" panose="02040503050406030204" pitchFamily="18" charset="0"/>
                  <a:ea typeface="+mn-ea"/>
                  <a:cs typeface="+mn-cs"/>
                </a:rPr>
                <a:t>∑_(𝑖=1)^𝑁▒〖𝑈𝑃𝐵_($,𝑖)  〗 </a:t>
              </a:r>
              <a:r>
                <a:rPr lang="en-US" sz="1100" b="0" i="0">
                  <a:solidFill>
                    <a:sysClr val="windowText" lastClr="000000"/>
                  </a:solidFill>
                  <a:latin typeface="Cambria Math" panose="02040503050406030204" pitchFamily="18" charset="0"/>
                </a:rPr>
                <a:t> </a:t>
              </a:r>
              <a:endParaRPr lang="en-US" sz="1100" b="0">
                <a:solidFill>
                  <a:sysClr val="windowText" lastClr="000000"/>
                </a:solidFill>
              </a:endParaRPr>
            </a:p>
          </xdr:txBody>
        </xdr:sp>
      </mc:Fallback>
    </mc:AlternateContent>
    <xdr:clientData/>
  </xdr:twoCellAnchor>
  <xdr:oneCellAnchor>
    <xdr:from>
      <xdr:col>4</xdr:col>
      <xdr:colOff>1873623</xdr:colOff>
      <xdr:row>61</xdr:row>
      <xdr:rowOff>824006</xdr:rowOff>
    </xdr:from>
    <xdr:ext cx="2703304" cy="357918"/>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8552329" y="27531359"/>
              <a:ext cx="2703304" cy="3579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𝐾</m:t>
                        </m:r>
                      </m:e>
                      <m:sub>
                        <m:r>
                          <a:rPr lang="en-US" sz="1100" i="1">
                            <a:solidFill>
                              <a:schemeClr val="tx1"/>
                            </a:solidFill>
                            <a:effectLst/>
                            <a:latin typeface="Cambria Math" panose="02040503050406030204" pitchFamily="18" charset="0"/>
                            <a:ea typeface="+mn-ea"/>
                            <a:cs typeface="+mn-cs"/>
                          </a:rPr>
                          <m:t>𝐴</m:t>
                        </m:r>
                      </m:sub>
                    </m:sSub>
                    <m:r>
                      <a:rPr lang="en-US" sz="1100" i="1">
                        <a:solidFill>
                          <a:schemeClr val="tx1"/>
                        </a:solidFill>
                        <a:effectLst/>
                        <a:latin typeface="Cambria Math" panose="02040503050406030204" pitchFamily="18" charset="0"/>
                        <a:ea typeface="+mn-ea"/>
                        <a:cs typeface="+mn-cs"/>
                      </a:rPr>
                      <m:t>=100%∗</m:t>
                    </m:r>
                    <m:f>
                      <m:fPr>
                        <m:ctrlPr>
                          <a:rPr lang="en-US" sz="1100" i="1">
                            <a:solidFill>
                              <a:schemeClr val="tx1"/>
                            </a:solidFill>
                            <a:effectLst/>
                            <a:latin typeface="Cambria Math" panose="02040503050406030204" pitchFamily="18" charset="0"/>
                            <a:ea typeface="+mn-ea"/>
                            <a:cs typeface="+mn-cs"/>
                          </a:rPr>
                        </m:ctrlPr>
                      </m:fPr>
                      <m:num>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𝑅𝑊</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𝐴</m:t>
                            </m:r>
                          </m:e>
                          <m:sub>
                            <m:r>
                              <a:rPr lang="en-US" sz="1100" i="1">
                                <a:solidFill>
                                  <a:schemeClr val="tx1"/>
                                </a:solidFill>
                                <a:effectLst/>
                                <a:latin typeface="Cambria Math" panose="02040503050406030204" pitchFamily="18" charset="0"/>
                                <a:ea typeface="+mn-ea"/>
                                <a:cs typeface="+mn-cs"/>
                              </a:rPr>
                              <m:t>$</m:t>
                            </m:r>
                          </m:sub>
                        </m:s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𝐶𝑛𝑡𝑝𝑡𝑦𝑅𝑊</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𝐴</m:t>
                            </m:r>
                          </m:e>
                          <m:sub>
                            <m:r>
                              <a:rPr lang="en-US" sz="1100" i="1">
                                <a:solidFill>
                                  <a:schemeClr val="tx1"/>
                                </a:solidFill>
                                <a:effectLst/>
                                <a:latin typeface="Cambria Math" panose="02040503050406030204" pitchFamily="18" charset="0"/>
                                <a:ea typeface="+mn-ea"/>
                                <a:cs typeface="+mn-cs"/>
                              </a:rPr>
                              <m:t>$</m:t>
                            </m:r>
                          </m:sub>
                        </m:sSub>
                        <m:r>
                          <a:rPr lang="en-US" sz="1100" i="1">
                            <a:solidFill>
                              <a:schemeClr val="tx1"/>
                            </a:solidFill>
                            <a:effectLst/>
                            <a:latin typeface="Cambria Math" panose="02040503050406030204" pitchFamily="18" charset="0"/>
                            <a:ea typeface="+mn-ea"/>
                            <a:cs typeface="+mn-cs"/>
                          </a:rPr>
                          <m:t>)∗8%</m:t>
                        </m:r>
                      </m:num>
                      <m:den>
                        <m:r>
                          <a:rPr lang="en-US" sz="1100" i="1">
                            <a:solidFill>
                              <a:schemeClr val="tx1"/>
                            </a:solidFill>
                            <a:effectLst/>
                            <a:latin typeface="Cambria Math" panose="02040503050406030204" pitchFamily="18" charset="0"/>
                            <a:ea typeface="+mn-ea"/>
                            <a:cs typeface="+mn-cs"/>
                          </a:rPr>
                          <m:t>𝐴𝑔𝑔𝑈𝑃</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𝐵</m:t>
                            </m:r>
                          </m:e>
                          <m:sub>
                            <m:r>
                              <a:rPr lang="en-US" sz="1100" i="1">
                                <a:solidFill>
                                  <a:schemeClr val="tx1"/>
                                </a:solidFill>
                                <a:effectLst/>
                                <a:latin typeface="Cambria Math" panose="02040503050406030204" pitchFamily="18" charset="0"/>
                                <a:ea typeface="+mn-ea"/>
                                <a:cs typeface="+mn-cs"/>
                              </a:rPr>
                              <m:t>$</m:t>
                            </m:r>
                          </m:sub>
                        </m:sSub>
                      </m:den>
                    </m:f>
                    <m:r>
                      <a:rPr lang="en-US" sz="1100" b="0" i="1">
                        <a:latin typeface="Cambria Math" panose="02040503050406030204" pitchFamily="18" charset="0"/>
                      </a:rPr>
                      <m:t> </m:t>
                    </m:r>
                  </m:oMath>
                </m:oMathPara>
              </a14:m>
              <a:endParaRPr lang="en-US" sz="1100"/>
            </a:p>
          </xdr:txBody>
        </xdr:sp>
      </mc:Choice>
      <mc:Fallback xmlns="">
        <xdr:sp macro="" textlink="">
          <xdr:nvSpPr>
            <xdr:cNvPr id="4" name="TextBox 3">
              <a:extLst>
                <a:ext uri="{FF2B5EF4-FFF2-40B4-BE49-F238E27FC236}">
                  <a16:creationId xmlns:a16="http://schemas.microsoft.com/office/drawing/2014/main" id="{F3AD2A10-7A0E-4F01-A26C-4879376719B1}"/>
                </a:ext>
              </a:extLst>
            </xdr:cNvPr>
            <xdr:cNvSpPr txBox="1"/>
          </xdr:nvSpPr>
          <xdr:spPr>
            <a:xfrm>
              <a:off x="8552329" y="27531359"/>
              <a:ext cx="2703304" cy="3579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solidFill>
                    <a:schemeClr val="tx1"/>
                  </a:solidFill>
                  <a:effectLst/>
                  <a:latin typeface="Cambria Math" panose="02040503050406030204" pitchFamily="18" charset="0"/>
                  <a:ea typeface="+mn-ea"/>
                  <a:cs typeface="+mn-cs"/>
                </a:rPr>
                <a:t>𝐾_𝐴=100%∗((𝑅𝑊𝐴_$−𝐶𝑛𝑡𝑝𝑡𝑦𝑅𝑊𝐴_$)∗8%)/(𝐴𝑔𝑔𝑈𝑃𝐵_$ )</a:t>
              </a:r>
              <a:r>
                <a:rPr lang="en-US" sz="1100" b="0" i="0">
                  <a:solidFill>
                    <a:schemeClr val="tx1"/>
                  </a:solidFill>
                  <a:effectLst/>
                  <a:latin typeface="Cambria Math" panose="02040503050406030204" pitchFamily="18" charset="0"/>
                  <a:ea typeface="+mn-ea"/>
                  <a:cs typeface="+mn-cs"/>
                </a:rPr>
                <a:t> </a:t>
              </a:r>
              <a:r>
                <a:rPr lang="en-US" sz="1100" b="0" i="0">
                  <a:latin typeface="Cambria Math" panose="02040503050406030204" pitchFamily="18" charset="0"/>
                </a:rPr>
                <a:t> </a:t>
              </a:r>
              <a:endParaRPr lang="en-US" sz="1100"/>
            </a:p>
          </xdr:txBody>
        </xdr:sp>
      </mc:Fallback>
    </mc:AlternateContent>
    <xdr:clientData/>
  </xdr:oneCellAnchor>
  <xdr:oneCellAnchor>
    <xdr:from>
      <xdr:col>4</xdr:col>
      <xdr:colOff>1895807</xdr:colOff>
      <xdr:row>61</xdr:row>
      <xdr:rowOff>1720538</xdr:rowOff>
    </xdr:from>
    <xdr:ext cx="1724575" cy="357918"/>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6081922" y="27330576"/>
              <a:ext cx="1724575" cy="3579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𝐾</m:t>
                        </m:r>
                      </m:e>
                      <m:sub>
                        <m:r>
                          <a:rPr lang="en-US" sz="1100" i="1">
                            <a:solidFill>
                              <a:schemeClr val="tx1"/>
                            </a:solidFill>
                            <a:effectLst/>
                            <a:latin typeface="Cambria Math" panose="02040503050406030204" pitchFamily="18" charset="0"/>
                            <a:ea typeface="+mn-ea"/>
                            <a:cs typeface="+mn-cs"/>
                          </a:rPr>
                          <m:t>𝐴</m:t>
                        </m:r>
                      </m:sub>
                    </m:sSub>
                    <m:r>
                      <a:rPr lang="en-US" sz="1100" i="1">
                        <a:solidFill>
                          <a:schemeClr val="tx1"/>
                        </a:solidFill>
                        <a:effectLst/>
                        <a:latin typeface="Cambria Math" panose="02040503050406030204" pitchFamily="18" charset="0"/>
                        <a:ea typeface="+mn-ea"/>
                        <a:cs typeface="+mn-cs"/>
                      </a:rPr>
                      <m:t>=100%∗</m:t>
                    </m:r>
                    <m:f>
                      <m:fPr>
                        <m:ctrlPr>
                          <a:rPr lang="en-US" sz="1100" i="1">
                            <a:solidFill>
                              <a:schemeClr val="tx1"/>
                            </a:solidFill>
                            <a:effectLst/>
                            <a:latin typeface="Cambria Math" panose="02040503050406030204" pitchFamily="18" charset="0"/>
                            <a:ea typeface="+mn-ea"/>
                            <a:cs typeface="+mn-cs"/>
                          </a:rPr>
                        </m:ctrlPr>
                      </m:fPr>
                      <m:num>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𝑅𝑊</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𝐴</m:t>
                            </m:r>
                          </m:e>
                          <m:sub>
                            <m:r>
                              <a:rPr lang="en-US" sz="1100" i="1">
                                <a:solidFill>
                                  <a:schemeClr val="tx1"/>
                                </a:solidFill>
                                <a:effectLst/>
                                <a:latin typeface="Cambria Math" panose="02040503050406030204" pitchFamily="18" charset="0"/>
                                <a:ea typeface="+mn-ea"/>
                                <a:cs typeface="+mn-cs"/>
                              </a:rPr>
                              <m:t>$</m:t>
                            </m:r>
                          </m:sub>
                        </m:sSub>
                        <m:r>
                          <a:rPr lang="en-US" sz="1100" i="1">
                            <a:solidFill>
                              <a:schemeClr val="tx1"/>
                            </a:solidFill>
                            <a:effectLst/>
                            <a:latin typeface="Cambria Math" panose="02040503050406030204" pitchFamily="18" charset="0"/>
                            <a:ea typeface="+mn-ea"/>
                            <a:cs typeface="+mn-cs"/>
                          </a:rPr>
                          <m:t>)∗8%</m:t>
                        </m:r>
                      </m:num>
                      <m:den>
                        <m:r>
                          <a:rPr lang="en-US" sz="1100" i="1">
                            <a:solidFill>
                              <a:schemeClr val="tx1"/>
                            </a:solidFill>
                            <a:effectLst/>
                            <a:latin typeface="Cambria Math" panose="02040503050406030204" pitchFamily="18" charset="0"/>
                            <a:ea typeface="+mn-ea"/>
                            <a:cs typeface="+mn-cs"/>
                          </a:rPr>
                          <m:t>𝐴𝑔𝑔𝑈𝑃</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𝐵</m:t>
                            </m:r>
                          </m:e>
                          <m:sub>
                            <m:r>
                              <a:rPr lang="en-US" sz="1100" i="1">
                                <a:solidFill>
                                  <a:schemeClr val="tx1"/>
                                </a:solidFill>
                                <a:effectLst/>
                                <a:latin typeface="Cambria Math" panose="02040503050406030204" pitchFamily="18" charset="0"/>
                                <a:ea typeface="+mn-ea"/>
                                <a:cs typeface="+mn-cs"/>
                              </a:rPr>
                              <m:t>$</m:t>
                            </m:r>
                          </m:sub>
                        </m:sSub>
                      </m:den>
                    </m:f>
                    <m:r>
                      <a:rPr lang="en-US" sz="1100" b="0" i="1">
                        <a:latin typeface="Cambria Math" panose="02040503050406030204" pitchFamily="18" charset="0"/>
                      </a:rPr>
                      <m:t> </m:t>
                    </m:r>
                  </m:oMath>
                </m:oMathPara>
              </a14:m>
              <a:endParaRPr lang="en-US" sz="1100"/>
            </a:p>
          </xdr:txBody>
        </xdr:sp>
      </mc:Choice>
      <mc:Fallback xmlns="">
        <xdr:sp macro="" textlink="">
          <xdr:nvSpPr>
            <xdr:cNvPr id="9" name="TextBox 8">
              <a:extLst>
                <a:ext uri="{FF2B5EF4-FFF2-40B4-BE49-F238E27FC236}">
                  <a16:creationId xmlns:a16="http://schemas.microsoft.com/office/drawing/2014/main" id="{8B09304C-FE77-485C-84C5-032ED44864D9}"/>
                </a:ext>
              </a:extLst>
            </xdr:cNvPr>
            <xdr:cNvSpPr txBox="1"/>
          </xdr:nvSpPr>
          <xdr:spPr>
            <a:xfrm>
              <a:off x="6081922" y="27330576"/>
              <a:ext cx="1724575" cy="3579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solidFill>
                    <a:schemeClr val="tx1"/>
                  </a:solidFill>
                  <a:effectLst/>
                  <a:latin typeface="Cambria Math" panose="02040503050406030204" pitchFamily="18" charset="0"/>
                  <a:ea typeface="+mn-ea"/>
                  <a:cs typeface="+mn-cs"/>
                </a:rPr>
                <a:t>𝐾_𝐴=100%∗((𝑅𝑊𝐴_$)∗8%)/(𝐴𝑔𝑔𝑈𝑃𝐵_$ )</a:t>
              </a:r>
              <a:r>
                <a:rPr lang="en-US" sz="1100" b="0" i="0">
                  <a:solidFill>
                    <a:schemeClr val="tx1"/>
                  </a:solidFill>
                  <a:effectLst/>
                  <a:latin typeface="Cambria Math" panose="02040503050406030204" pitchFamily="18" charset="0"/>
                  <a:ea typeface="+mn-ea"/>
                  <a:cs typeface="+mn-cs"/>
                </a:rPr>
                <a:t> </a:t>
              </a:r>
              <a:r>
                <a:rPr lang="en-US" sz="1100" b="0" i="0">
                  <a:latin typeface="Cambria Math" panose="02040503050406030204" pitchFamily="18" charset="0"/>
                </a:rPr>
                <a:t> </a:t>
              </a:r>
              <a:endParaRPr lang="en-US" sz="1100"/>
            </a:p>
          </xdr:txBody>
        </xdr:sp>
      </mc:Fallback>
    </mc:AlternateContent>
    <xdr:clientData/>
  </xdr:oneCellAnchor>
  <xdr:oneCellAnchor>
    <xdr:from>
      <xdr:col>4</xdr:col>
      <xdr:colOff>1576294</xdr:colOff>
      <xdr:row>62</xdr:row>
      <xdr:rowOff>448235</xdr:rowOff>
    </xdr:from>
    <xdr:ext cx="1860317" cy="363689"/>
    <mc:AlternateContent xmlns:mc="http://schemas.openxmlformats.org/markup-compatibility/2006" xmlns:a14="http://schemas.microsoft.com/office/drawing/2010/main">
      <mc:Choice Requires="a14">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8255000" y="29239882"/>
              <a:ext cx="1860317" cy="3636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𝐴𝑔𝑔𝐸𝐿</m:t>
                        </m:r>
                      </m:e>
                      <m:sub>
                        <m:r>
                          <a:rPr lang="en-US" sz="1100" i="1">
                            <a:solidFill>
                              <a:schemeClr val="tx1"/>
                            </a:solidFill>
                            <a:effectLst/>
                            <a:latin typeface="Cambria Math" panose="02040503050406030204" pitchFamily="18" charset="0"/>
                            <a:ea typeface="+mn-ea"/>
                            <a:cs typeface="+mn-cs"/>
                          </a:rPr>
                          <m:t>%</m:t>
                        </m:r>
                      </m:sub>
                    </m:sSub>
                    <m:r>
                      <a:rPr lang="en-US" sz="1100" i="1">
                        <a:solidFill>
                          <a:schemeClr val="tx1"/>
                        </a:solidFill>
                        <a:effectLst/>
                        <a:latin typeface="Cambria Math" panose="02040503050406030204" pitchFamily="18" charset="0"/>
                        <a:ea typeface="+mn-ea"/>
                        <a:cs typeface="+mn-cs"/>
                      </a:rPr>
                      <m:t>=100%∗</m:t>
                    </m:r>
                    <m:f>
                      <m:fPr>
                        <m:ctrlPr>
                          <a:rPr lang="en-US" sz="1100" i="1">
                            <a:solidFill>
                              <a:schemeClr val="tx1"/>
                            </a:solidFill>
                            <a:effectLst/>
                            <a:latin typeface="Cambria Math" panose="02040503050406030204" pitchFamily="18" charset="0"/>
                            <a:ea typeface="+mn-ea"/>
                            <a:cs typeface="+mn-cs"/>
                          </a:rPr>
                        </m:ctrlPr>
                      </m:fPr>
                      <m:num>
                        <m:r>
                          <a:rPr lang="en-US" sz="1100" i="1">
                            <a:solidFill>
                              <a:schemeClr val="tx1"/>
                            </a:solidFill>
                            <a:effectLst/>
                            <a:latin typeface="Cambria Math" panose="02040503050406030204" pitchFamily="18" charset="0"/>
                            <a:ea typeface="+mn-ea"/>
                            <a:cs typeface="+mn-cs"/>
                          </a:rPr>
                          <m:t>𝐸𝐿</m:t>
                        </m:r>
                        <m:r>
                          <a:rPr lang="en-US" sz="1100" i="1">
                            <a:solidFill>
                              <a:schemeClr val="tx1"/>
                            </a:solidFill>
                            <a:effectLst/>
                            <a:latin typeface="Cambria Math" panose="02040503050406030204" pitchFamily="18" charset="0"/>
                            <a:ea typeface="+mn-ea"/>
                            <a:cs typeface="+mn-cs"/>
                          </a:rPr>
                          <m:t>$</m:t>
                        </m:r>
                      </m:num>
                      <m:den>
                        <m:r>
                          <a:rPr lang="en-US" sz="1100" i="1">
                            <a:solidFill>
                              <a:schemeClr val="tx1"/>
                            </a:solidFill>
                            <a:effectLst/>
                            <a:latin typeface="Cambria Math" panose="02040503050406030204" pitchFamily="18" charset="0"/>
                            <a:ea typeface="+mn-ea"/>
                            <a:cs typeface="+mn-cs"/>
                          </a:rPr>
                          <m:t>𝐴𝑔𝑔𝑈𝑃</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𝐵</m:t>
                            </m:r>
                          </m:e>
                          <m:sub>
                            <m:r>
                              <a:rPr lang="en-US" sz="1100" i="1">
                                <a:solidFill>
                                  <a:schemeClr val="tx1"/>
                                </a:solidFill>
                                <a:effectLst/>
                                <a:latin typeface="Cambria Math" panose="02040503050406030204" pitchFamily="18" charset="0"/>
                                <a:ea typeface="+mn-ea"/>
                                <a:cs typeface="+mn-cs"/>
                              </a:rPr>
                              <m:t>$</m:t>
                            </m:r>
                          </m:sub>
                        </m:sSub>
                      </m:den>
                    </m:f>
                  </m:oMath>
                </m:oMathPara>
              </a14:m>
              <a:endParaRPr lang="en-US" sz="1100"/>
            </a:p>
          </xdr:txBody>
        </xdr:sp>
      </mc:Choice>
      <mc:Fallback xmlns="">
        <xdr:sp macro="" textlink="">
          <xdr:nvSpPr>
            <xdr:cNvPr id="10" name="TextBox 9">
              <a:extLst>
                <a:ext uri="{FF2B5EF4-FFF2-40B4-BE49-F238E27FC236}">
                  <a16:creationId xmlns:a16="http://schemas.microsoft.com/office/drawing/2014/main" id="{50D21E33-5735-47FB-935C-32C7A5433025}"/>
                </a:ext>
              </a:extLst>
            </xdr:cNvPr>
            <xdr:cNvSpPr txBox="1"/>
          </xdr:nvSpPr>
          <xdr:spPr>
            <a:xfrm>
              <a:off x="8255000" y="29239882"/>
              <a:ext cx="1860317" cy="3636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i="0">
                  <a:solidFill>
                    <a:schemeClr val="tx1"/>
                  </a:solidFill>
                  <a:effectLst/>
                  <a:latin typeface="+mn-lt"/>
                  <a:ea typeface="+mn-ea"/>
                  <a:cs typeface="+mn-cs"/>
                </a:rPr>
                <a:t>〖𝐴𝑔𝑔𝐸𝐿〗_%=100%∗𝐸𝐿$/(𝐴𝑔𝑔𝑈𝑃𝐵_$ )</a:t>
              </a:r>
              <a:endParaRPr lang="en-US" sz="1100"/>
            </a:p>
          </xdr:txBody>
        </xdr:sp>
      </mc:Fallback>
    </mc:AlternateContent>
    <xdr:clientData/>
  </xdr:oneCellAnchor>
  <xdr:oneCellAnchor>
    <xdr:from>
      <xdr:col>4</xdr:col>
      <xdr:colOff>306295</xdr:colOff>
      <xdr:row>72</xdr:row>
      <xdr:rowOff>22410</xdr:rowOff>
    </xdr:from>
    <xdr:ext cx="5264967" cy="766107"/>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00000000-0008-0000-0100-00000B000000}"/>
                </a:ext>
              </a:extLst>
            </xdr:cNvPr>
            <xdr:cNvSpPr txBox="1"/>
          </xdr:nvSpPr>
          <xdr:spPr>
            <a:xfrm>
              <a:off x="4579845" y="29873760"/>
              <a:ext cx="5264967" cy="7661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solidFill>
                          <a:schemeClr val="tx1"/>
                        </a:solidFill>
                        <a:effectLst/>
                        <a:latin typeface="Cambria Math" panose="02040503050406030204" pitchFamily="18" charset="0"/>
                        <a:ea typeface="+mn-ea"/>
                        <a:cs typeface="+mn-cs"/>
                      </a:rPr>
                      <m:t>𝑅</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𝑊</m:t>
                        </m:r>
                      </m:e>
                      <m:sub>
                        <m:r>
                          <a:rPr lang="en-US" sz="1100" i="1">
                            <a:solidFill>
                              <a:schemeClr val="tx1"/>
                            </a:solidFill>
                            <a:effectLst/>
                            <a:latin typeface="Cambria Math" panose="02040503050406030204" pitchFamily="18" charset="0"/>
                            <a:ea typeface="+mn-ea"/>
                            <a:cs typeface="+mn-cs"/>
                          </a:rPr>
                          <m:t>%, </m:t>
                        </m:r>
                        <m:r>
                          <a:rPr lang="en-US" sz="1100" i="1">
                            <a:solidFill>
                              <a:schemeClr val="tx1"/>
                            </a:solidFill>
                            <a:effectLst/>
                            <a:latin typeface="Cambria Math" panose="02040503050406030204" pitchFamily="18" charset="0"/>
                            <a:ea typeface="+mn-ea"/>
                            <a:cs typeface="+mn-cs"/>
                          </a:rPr>
                          <m:t>𝑇𝑟𝑎𝑛𝑐h𝑒</m:t>
                        </m:r>
                      </m:sub>
                    </m:sSub>
                    <m:r>
                      <a:rPr lang="en-US" sz="1100" i="1">
                        <a:solidFill>
                          <a:schemeClr val="tx1"/>
                        </a:solidFill>
                        <a:effectLst/>
                        <a:latin typeface="Cambria Math" panose="02040503050406030204" pitchFamily="18" charset="0"/>
                        <a:ea typeface="+mn-ea"/>
                        <a:cs typeface="+mn-cs"/>
                      </a:rPr>
                      <m:t>=</m:t>
                    </m:r>
                    <m:d>
                      <m:dPr>
                        <m:begChr m:val="{"/>
                        <m:endChr m:val=""/>
                        <m:ctrlPr>
                          <a:rPr lang="en-US" sz="1100" i="1">
                            <a:solidFill>
                              <a:schemeClr val="tx1"/>
                            </a:solidFill>
                            <a:effectLst/>
                            <a:latin typeface="Cambria Math" panose="02040503050406030204" pitchFamily="18" charset="0"/>
                            <a:ea typeface="+mn-ea"/>
                            <a:cs typeface="+mn-cs"/>
                          </a:rPr>
                        </m:ctrlPr>
                      </m:dPr>
                      <m:e>
                        <m:m>
                          <m:mPr>
                            <m:mcs>
                              <m:mc>
                                <m:mcPr>
                                  <m:count m:val="1"/>
                                  <m:mcJc m:val="center"/>
                                </m:mcPr>
                              </m:mc>
                            </m:mcs>
                            <m:ctrlPr>
                              <a:rPr lang="en-US" sz="1100" i="1">
                                <a:solidFill>
                                  <a:schemeClr val="tx1"/>
                                </a:solidFill>
                                <a:effectLst/>
                                <a:latin typeface="Cambria Math" panose="02040503050406030204" pitchFamily="18" charset="0"/>
                                <a:ea typeface="+mn-ea"/>
                                <a:cs typeface="+mn-cs"/>
                              </a:rPr>
                            </m:ctrlPr>
                          </m:mPr>
                          <m:mr>
                            <m:e>
                              <m:r>
                                <a:rPr lang="en-US" sz="1100" i="1">
                                  <a:solidFill>
                                    <a:schemeClr val="tx1"/>
                                  </a:solidFill>
                                  <a:effectLst/>
                                  <a:latin typeface="Cambria Math" panose="02040503050406030204" pitchFamily="18" charset="0"/>
                                  <a:ea typeface="+mn-ea"/>
                                  <a:cs typeface="+mn-cs"/>
                                </a:rPr>
                                <m:t>1,250% </m:t>
                              </m:r>
                              <m:r>
                                <a:rPr lang="en-US" sz="1100" i="1">
                                  <a:solidFill>
                                    <a:schemeClr val="tx1"/>
                                  </a:solidFill>
                                  <a:effectLst/>
                                  <a:latin typeface="Cambria Math" panose="02040503050406030204" pitchFamily="18" charset="0"/>
                                  <a:ea typeface="+mn-ea"/>
                                  <a:cs typeface="+mn-cs"/>
                                </a:rPr>
                                <m:t>𝑖𝑓</m:t>
                              </m:r>
                              <m:r>
                                <a:rPr lang="en-US" sz="1100" i="1">
                                  <a:solidFill>
                                    <a:schemeClr val="tx1"/>
                                  </a:solidFill>
                                  <a:effectLst/>
                                  <a:latin typeface="Cambria Math" panose="02040503050406030204" pitchFamily="18" charset="0"/>
                                  <a:ea typeface="+mn-ea"/>
                                  <a:cs typeface="+mn-cs"/>
                                </a:rPr>
                                <m:t> </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𝐾</m:t>
                                  </m:r>
                                </m:e>
                                <m:sub>
                                  <m:r>
                                    <a:rPr lang="en-US" sz="1100" i="1">
                                      <a:solidFill>
                                        <a:schemeClr val="tx1"/>
                                      </a:solidFill>
                                      <a:effectLst/>
                                      <a:latin typeface="Cambria Math" panose="02040503050406030204" pitchFamily="18" charset="0"/>
                                      <a:ea typeface="+mn-ea"/>
                                      <a:cs typeface="+mn-cs"/>
                                    </a:rPr>
                                    <m:t>𝐴</m:t>
                                  </m:r>
                                </m:sub>
                              </m:s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𝐴𝑔𝑔𝐸</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𝐿</m:t>
                                  </m:r>
                                </m:e>
                                <m:sub>
                                  <m:r>
                                    <a:rPr lang="en-US" sz="1100" i="1">
                                      <a:solidFill>
                                        <a:schemeClr val="tx1"/>
                                      </a:solidFill>
                                      <a:effectLst/>
                                      <a:latin typeface="Cambria Math" panose="02040503050406030204" pitchFamily="18" charset="0"/>
                                      <a:ea typeface="+mn-ea"/>
                                      <a:cs typeface="+mn-cs"/>
                                    </a:rPr>
                                    <m:t>%</m:t>
                                  </m:r>
                                </m:sub>
                              </m:s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𝐷</m:t>
                              </m:r>
                              <m:r>
                                <a:rPr lang="en-US" sz="1100" i="1">
                                  <a:solidFill>
                                    <a:schemeClr val="tx1"/>
                                  </a:solidFill>
                                  <a:effectLst/>
                                  <a:latin typeface="Cambria Math" panose="02040503050406030204" pitchFamily="18" charset="0"/>
                                  <a:ea typeface="+mn-ea"/>
                                  <a:cs typeface="+mn-cs"/>
                                </a:rPr>
                                <m:t> </m:t>
                              </m:r>
                            </m:e>
                          </m:mr>
                          <m:mr>
                            <m:e>
                              <m:r>
                                <a:rPr lang="en-US" sz="1100" i="1">
                                  <a:solidFill>
                                    <a:schemeClr val="tx1"/>
                                  </a:solidFill>
                                  <a:effectLst/>
                                  <a:latin typeface="Cambria Math" panose="02040503050406030204" pitchFamily="18" charset="0"/>
                                  <a:ea typeface="+mn-ea"/>
                                  <a:cs typeface="+mn-cs"/>
                                </a:rPr>
                                <m:t>10% </m:t>
                              </m:r>
                              <m:r>
                                <a:rPr lang="en-US" sz="1100" i="1">
                                  <a:solidFill>
                                    <a:schemeClr val="tx1"/>
                                  </a:solidFill>
                                  <a:effectLst/>
                                  <a:latin typeface="Cambria Math" panose="02040503050406030204" pitchFamily="18" charset="0"/>
                                  <a:ea typeface="+mn-ea"/>
                                  <a:cs typeface="+mn-cs"/>
                                </a:rPr>
                                <m:t>𝑖𝑓</m:t>
                              </m:r>
                              <m:r>
                                <a:rPr lang="en-US" sz="1100" i="1">
                                  <a:solidFill>
                                    <a:schemeClr val="tx1"/>
                                  </a:solidFill>
                                  <a:effectLst/>
                                  <a:latin typeface="Cambria Math" panose="02040503050406030204" pitchFamily="18" charset="0"/>
                                  <a:ea typeface="+mn-ea"/>
                                  <a:cs typeface="+mn-cs"/>
                                </a:rPr>
                                <m:t> </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𝐾</m:t>
                                  </m:r>
                                </m:e>
                                <m:sub>
                                  <m:r>
                                    <a:rPr lang="en-US" sz="1100" i="1">
                                      <a:solidFill>
                                        <a:schemeClr val="tx1"/>
                                      </a:solidFill>
                                      <a:effectLst/>
                                      <a:latin typeface="Cambria Math" panose="02040503050406030204" pitchFamily="18" charset="0"/>
                                      <a:ea typeface="+mn-ea"/>
                                      <a:cs typeface="+mn-cs"/>
                                    </a:rPr>
                                    <m:t>𝐴</m:t>
                                  </m:r>
                                </m:sub>
                              </m:s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𝐴𝑔𝑔𝐸</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𝐿</m:t>
                                  </m:r>
                                </m:e>
                                <m:sub>
                                  <m:r>
                                    <a:rPr lang="en-US" sz="1100" i="1">
                                      <a:solidFill>
                                        <a:schemeClr val="tx1"/>
                                      </a:solidFill>
                                      <a:effectLst/>
                                      <a:latin typeface="Cambria Math" panose="02040503050406030204" pitchFamily="18" charset="0"/>
                                      <a:ea typeface="+mn-ea"/>
                                      <a:cs typeface="+mn-cs"/>
                                    </a:rPr>
                                    <m:t>%</m:t>
                                  </m:r>
                                </m:sub>
                              </m:s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𝐴</m:t>
                              </m:r>
                            </m:e>
                          </m:mr>
                          <m:mr>
                            <m:e>
                              <m:r>
                                <m:rPr>
                                  <m:sty m:val="p"/>
                                </m:rPr>
                                <a:rPr lang="en-US" sz="1100" b="0" i="0">
                                  <a:solidFill>
                                    <a:schemeClr val="tx1"/>
                                  </a:solidFill>
                                  <a:effectLst/>
                                  <a:latin typeface="Cambria Math" panose="02040503050406030204" pitchFamily="18" charset="0"/>
                                  <a:ea typeface="+mn-ea"/>
                                  <a:cs typeface="+mn-cs"/>
                                </a:rPr>
                                <m:t>max</m:t>
                              </m:r>
                              <m:r>
                                <a:rPr lang="en-US" sz="1100" b="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1250%∗</m:t>
                              </m:r>
                              <m:d>
                                <m:dPr>
                                  <m:ctrlPr>
                                    <a:rPr lang="en-US" sz="1100" i="1">
                                      <a:solidFill>
                                        <a:schemeClr val="tx1"/>
                                      </a:solidFill>
                                      <a:effectLst/>
                                      <a:latin typeface="Cambria Math" panose="02040503050406030204" pitchFamily="18" charset="0"/>
                                      <a:ea typeface="+mn-ea"/>
                                      <a:cs typeface="+mn-cs"/>
                                    </a:rPr>
                                  </m:ctrlPr>
                                </m:dPr>
                                <m:e>
                                  <m:f>
                                    <m:fPr>
                                      <m:ctrlPr>
                                        <a:rPr lang="en-US" sz="1100" i="1">
                                          <a:solidFill>
                                            <a:schemeClr val="tx1"/>
                                          </a:solidFill>
                                          <a:effectLst/>
                                          <a:latin typeface="Cambria Math" panose="02040503050406030204" pitchFamily="18" charset="0"/>
                                          <a:ea typeface="+mn-ea"/>
                                          <a:cs typeface="+mn-cs"/>
                                        </a:rPr>
                                      </m:ctrlPr>
                                    </m:fPr>
                                    <m:num>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𝐾</m:t>
                                          </m:r>
                                        </m:e>
                                        <m:sub>
                                          <m:r>
                                            <a:rPr lang="en-US" sz="1100" i="1">
                                              <a:solidFill>
                                                <a:schemeClr val="tx1"/>
                                              </a:solidFill>
                                              <a:effectLst/>
                                              <a:latin typeface="Cambria Math" panose="02040503050406030204" pitchFamily="18" charset="0"/>
                                              <a:ea typeface="+mn-ea"/>
                                              <a:cs typeface="+mn-cs"/>
                                            </a:rPr>
                                            <m:t>𝐴</m:t>
                                          </m:r>
                                        </m:sub>
                                      </m:s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𝐴𝑔𝑔𝐸</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𝐿</m:t>
                                          </m:r>
                                        </m:e>
                                        <m:sub>
                                          <m:r>
                                            <a:rPr lang="en-US" sz="1100" i="1">
                                              <a:solidFill>
                                                <a:schemeClr val="tx1"/>
                                              </a:solidFill>
                                              <a:effectLst/>
                                              <a:latin typeface="Cambria Math" panose="02040503050406030204" pitchFamily="18" charset="0"/>
                                              <a:ea typeface="+mn-ea"/>
                                              <a:cs typeface="+mn-cs"/>
                                            </a:rPr>
                                            <m:t>%</m:t>
                                          </m:r>
                                        </m:sub>
                                      </m:s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𝐴</m:t>
                                      </m:r>
                                    </m:num>
                                    <m:den>
                                      <m:r>
                                        <a:rPr lang="en-US" sz="1100" i="1">
                                          <a:solidFill>
                                            <a:schemeClr val="tx1"/>
                                          </a:solidFill>
                                          <a:effectLst/>
                                          <a:latin typeface="Cambria Math" panose="02040503050406030204" pitchFamily="18" charset="0"/>
                                          <a:ea typeface="+mn-ea"/>
                                          <a:cs typeface="+mn-cs"/>
                                        </a:rPr>
                                        <m:t>𝐷</m:t>
                                      </m:r>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𝐴</m:t>
                                      </m:r>
                                    </m:den>
                                  </m:f>
                                </m:e>
                              </m:d>
                              <m:r>
                                <a:rPr lang="en-US" sz="1100" b="0" i="1">
                                  <a:solidFill>
                                    <a:schemeClr val="tx1"/>
                                  </a:solidFill>
                                  <a:effectLst/>
                                  <a:latin typeface="Cambria Math" panose="02040503050406030204" pitchFamily="18" charset="0"/>
                                  <a:ea typeface="+mn-ea"/>
                                  <a:cs typeface="+mn-cs"/>
                                </a:rPr>
                                <m:t>,10%)</m:t>
                              </m:r>
                              <m:r>
                                <a:rPr lang="en-US" sz="1100" i="1">
                                  <a:solidFill>
                                    <a:schemeClr val="tx1"/>
                                  </a:solidFill>
                                  <a:effectLst/>
                                  <a:latin typeface="Cambria Math" panose="02040503050406030204" pitchFamily="18" charset="0"/>
                                  <a:ea typeface="+mn-ea"/>
                                  <a:cs typeface="+mn-cs"/>
                                </a:rPr>
                                <m:t> </m:t>
                              </m:r>
                              <m:r>
                                <a:rPr lang="en-US" sz="1100" i="1">
                                  <a:solidFill>
                                    <a:schemeClr val="tx1"/>
                                  </a:solidFill>
                                  <a:effectLst/>
                                  <a:latin typeface="Cambria Math" panose="02040503050406030204" pitchFamily="18" charset="0"/>
                                  <a:ea typeface="+mn-ea"/>
                                  <a:cs typeface="+mn-cs"/>
                                </a:rPr>
                                <m:t>𝑖𝑓</m:t>
                              </m:r>
                              <m:r>
                                <a:rPr lang="en-US" sz="1100" i="1">
                                  <a:solidFill>
                                    <a:schemeClr val="tx1"/>
                                  </a:solidFill>
                                  <a:effectLst/>
                                  <a:latin typeface="Cambria Math" panose="02040503050406030204" pitchFamily="18" charset="0"/>
                                  <a:ea typeface="+mn-ea"/>
                                  <a:cs typeface="+mn-cs"/>
                                </a:rPr>
                                <m:t> </m:t>
                              </m:r>
                              <m:r>
                                <a:rPr lang="en-US" sz="1100" i="1">
                                  <a:solidFill>
                                    <a:schemeClr val="tx1"/>
                                  </a:solidFill>
                                  <a:effectLst/>
                                  <a:latin typeface="Cambria Math" panose="02040503050406030204" pitchFamily="18" charset="0"/>
                                  <a:ea typeface="+mn-ea"/>
                                  <a:cs typeface="+mn-cs"/>
                                </a:rPr>
                                <m:t>𝐴</m:t>
                              </m:r>
                              <m:r>
                                <a:rPr lang="en-US" sz="1100" i="1">
                                  <a:solidFill>
                                    <a:schemeClr val="tx1"/>
                                  </a:solidFill>
                                  <a:effectLst/>
                                  <a:latin typeface="Cambria Math" panose="02040503050406030204" pitchFamily="18" charset="0"/>
                                  <a:ea typeface="+mn-ea"/>
                                  <a:cs typeface="+mn-cs"/>
                                </a:rPr>
                                <m:t>&lt;</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𝐾</m:t>
                                  </m:r>
                                </m:e>
                                <m:sub>
                                  <m:r>
                                    <a:rPr lang="en-US" sz="1100" i="1">
                                      <a:solidFill>
                                        <a:schemeClr val="tx1"/>
                                      </a:solidFill>
                                      <a:effectLst/>
                                      <a:latin typeface="Cambria Math" panose="02040503050406030204" pitchFamily="18" charset="0"/>
                                      <a:ea typeface="+mn-ea"/>
                                      <a:cs typeface="+mn-cs"/>
                                    </a:rPr>
                                    <m:t>𝐴</m:t>
                                  </m:r>
                                </m:sub>
                              </m:s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𝐴𝑔𝑔𝐸</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𝐿</m:t>
                                  </m:r>
                                </m:e>
                                <m:sub>
                                  <m:r>
                                    <a:rPr lang="en-US" sz="1100" i="1">
                                      <a:solidFill>
                                        <a:schemeClr val="tx1"/>
                                      </a:solidFill>
                                      <a:effectLst/>
                                      <a:latin typeface="Cambria Math" panose="02040503050406030204" pitchFamily="18" charset="0"/>
                                      <a:ea typeface="+mn-ea"/>
                                      <a:cs typeface="+mn-cs"/>
                                    </a:rPr>
                                    <m:t>%</m:t>
                                  </m:r>
                                </m:sub>
                              </m:sSub>
                              <m:r>
                                <a:rPr lang="en-US" sz="1100" i="1">
                                  <a:solidFill>
                                    <a:schemeClr val="tx1"/>
                                  </a:solidFill>
                                  <a:effectLst/>
                                  <a:latin typeface="Cambria Math" panose="02040503050406030204" pitchFamily="18" charset="0"/>
                                  <a:ea typeface="+mn-ea"/>
                                  <a:cs typeface="+mn-cs"/>
                                </a:rPr>
                                <m:t>&lt;</m:t>
                              </m:r>
                              <m:r>
                                <a:rPr lang="en-US" sz="1100" i="1">
                                  <a:solidFill>
                                    <a:schemeClr val="tx1"/>
                                  </a:solidFill>
                                  <a:effectLst/>
                                  <a:latin typeface="Cambria Math" panose="02040503050406030204" pitchFamily="18" charset="0"/>
                                  <a:ea typeface="+mn-ea"/>
                                  <a:cs typeface="+mn-cs"/>
                                </a:rPr>
                                <m:t>𝐷</m:t>
                              </m:r>
                              <m:r>
                                <a:rPr lang="en-US" sz="1100" i="1">
                                  <a:solidFill>
                                    <a:schemeClr val="tx1"/>
                                  </a:solidFill>
                                  <a:effectLst/>
                                  <a:latin typeface="Cambria Math" panose="02040503050406030204" pitchFamily="18" charset="0"/>
                                  <a:ea typeface="+mn-ea"/>
                                  <a:cs typeface="+mn-cs"/>
                                </a:rPr>
                                <m:t> </m:t>
                              </m:r>
                            </m:e>
                          </m:mr>
                        </m:m>
                      </m:e>
                    </m:d>
                  </m:oMath>
                </m:oMathPara>
              </a14:m>
              <a:endParaRPr lang="en-US" sz="1100">
                <a:solidFill>
                  <a:schemeClr val="tx1"/>
                </a:solidFill>
                <a:effectLst/>
                <a:latin typeface="+mn-lt"/>
                <a:ea typeface="+mn-ea"/>
                <a:cs typeface="+mn-cs"/>
              </a:endParaRPr>
            </a:p>
          </xdr:txBody>
        </xdr:sp>
      </mc:Choice>
      <mc:Fallback xmlns="">
        <xdr:sp macro="" textlink="">
          <xdr:nvSpPr>
            <xdr:cNvPr id="11" name="TextBox 10">
              <a:extLst>
                <a:ext uri="{FF2B5EF4-FFF2-40B4-BE49-F238E27FC236}">
                  <a16:creationId xmlns:a16="http://schemas.microsoft.com/office/drawing/2014/main" id="{00000000-0008-0000-0100-00000B000000}"/>
                </a:ext>
              </a:extLst>
            </xdr:cNvPr>
            <xdr:cNvSpPr txBox="1"/>
          </xdr:nvSpPr>
          <xdr:spPr>
            <a:xfrm>
              <a:off x="4579845" y="29873760"/>
              <a:ext cx="5264967" cy="7661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solidFill>
                    <a:schemeClr val="tx1"/>
                  </a:solidFill>
                  <a:effectLst/>
                  <a:latin typeface="Cambria Math" panose="02040503050406030204" pitchFamily="18" charset="0"/>
                  <a:ea typeface="+mn-ea"/>
                  <a:cs typeface="+mn-cs"/>
                </a:rPr>
                <a:t>𝑅𝑊_(%, 𝑇𝑟𝑎𝑛𝑐ℎ𝑒)={■8(1,250% 𝑖𝑓 𝐾_𝐴+𝐴𝑔𝑔𝐸𝐿_%≥𝐷 @10% 𝑖𝑓 𝐾_𝐴+𝐴𝑔𝑔𝐸𝐿_%≤𝐴@</a:t>
              </a:r>
              <a:r>
                <a:rPr lang="en-US" sz="1100" b="0" i="0">
                  <a:solidFill>
                    <a:schemeClr val="tx1"/>
                  </a:solidFill>
                  <a:effectLst/>
                  <a:latin typeface="Cambria Math" panose="02040503050406030204" pitchFamily="18" charset="0"/>
                  <a:ea typeface="+mn-ea"/>
                  <a:cs typeface="+mn-cs"/>
                </a:rPr>
                <a:t>max⁡(</a:t>
              </a:r>
              <a:r>
                <a:rPr lang="en-US" sz="1100" i="0">
                  <a:solidFill>
                    <a:schemeClr val="tx1"/>
                  </a:solidFill>
                  <a:effectLst/>
                  <a:latin typeface="Cambria Math" panose="02040503050406030204" pitchFamily="18" charset="0"/>
                  <a:ea typeface="+mn-ea"/>
                  <a:cs typeface="+mn-cs"/>
                </a:rPr>
                <a:t>1250%∗((𝐾_𝐴+𝐴𝑔𝑔𝐸𝐿_%−𝐴)/(𝐷−𝐴))</a:t>
              </a:r>
              <a:r>
                <a:rPr lang="en-US" sz="1100" b="0" i="0">
                  <a:solidFill>
                    <a:schemeClr val="tx1"/>
                  </a:solidFill>
                  <a:effectLst/>
                  <a:latin typeface="Cambria Math" panose="02040503050406030204" pitchFamily="18" charset="0"/>
                  <a:ea typeface="+mn-ea"/>
                  <a:cs typeface="+mn-cs"/>
                </a:rPr>
                <a:t>,10%)</a:t>
              </a:r>
              <a:r>
                <a:rPr lang="en-US" sz="1100" i="0">
                  <a:solidFill>
                    <a:schemeClr val="tx1"/>
                  </a:solidFill>
                  <a:effectLst/>
                  <a:latin typeface="Cambria Math" panose="02040503050406030204" pitchFamily="18" charset="0"/>
                  <a:ea typeface="+mn-ea"/>
                  <a:cs typeface="+mn-cs"/>
                </a:rPr>
                <a:t> 𝑖𝑓 𝐴&lt;𝐾_𝐴+𝐴𝑔𝑔𝐸𝐿_%&lt;𝐷 )┤</a:t>
              </a:r>
              <a:endParaRPr lang="en-US" sz="1100">
                <a:solidFill>
                  <a:schemeClr val="tx1"/>
                </a:solidFill>
                <a:effectLst/>
                <a:latin typeface="+mn-lt"/>
                <a:ea typeface="+mn-ea"/>
                <a:cs typeface="+mn-cs"/>
              </a:endParaRPr>
            </a:p>
          </xdr:txBody>
        </xdr:sp>
      </mc:Fallback>
    </mc:AlternateContent>
    <xdr:clientData/>
  </xdr:oneCellAnchor>
  <xdr:oneCellAnchor>
    <xdr:from>
      <xdr:col>4</xdr:col>
      <xdr:colOff>164351</xdr:colOff>
      <xdr:row>95</xdr:row>
      <xdr:rowOff>134472</xdr:rowOff>
    </xdr:from>
    <xdr:ext cx="3970381" cy="766107"/>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100-00000C000000}"/>
                </a:ext>
              </a:extLst>
            </xdr:cNvPr>
            <xdr:cNvSpPr txBox="1"/>
          </xdr:nvSpPr>
          <xdr:spPr>
            <a:xfrm>
              <a:off x="6843057" y="37890825"/>
              <a:ext cx="3970381" cy="7661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solidFill>
                          <a:schemeClr val="tx1"/>
                        </a:solidFill>
                        <a:effectLst/>
                        <a:latin typeface="Cambria Math" panose="02040503050406030204" pitchFamily="18" charset="0"/>
                        <a:ea typeface="+mn-ea"/>
                        <a:cs typeface="+mn-cs"/>
                      </a:rPr>
                      <m:t>𝐸𝐿</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𝑆</m:t>
                        </m:r>
                      </m:e>
                      <m: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𝑇𝑟𝑎𝑛𝑐h𝑒</m:t>
                        </m:r>
                      </m:sub>
                    </m:sSub>
                    <m:r>
                      <a:rPr lang="en-US" sz="1100" i="1">
                        <a:solidFill>
                          <a:schemeClr val="tx1"/>
                        </a:solidFill>
                        <a:effectLst/>
                        <a:latin typeface="Cambria Math" panose="02040503050406030204" pitchFamily="18" charset="0"/>
                        <a:ea typeface="+mn-ea"/>
                        <a:cs typeface="+mn-cs"/>
                      </a:rPr>
                      <m:t>=</m:t>
                    </m:r>
                    <m:d>
                      <m:dPr>
                        <m:begChr m:val="{"/>
                        <m:endChr m:val=""/>
                        <m:ctrlPr>
                          <a:rPr lang="en-US" sz="1100" i="1">
                            <a:solidFill>
                              <a:schemeClr val="tx1"/>
                            </a:solidFill>
                            <a:effectLst/>
                            <a:latin typeface="Cambria Math" panose="02040503050406030204" pitchFamily="18" charset="0"/>
                            <a:ea typeface="+mn-ea"/>
                            <a:cs typeface="+mn-cs"/>
                          </a:rPr>
                        </m:ctrlPr>
                      </m:dPr>
                      <m:e>
                        <m:m>
                          <m:mPr>
                            <m:mcs>
                              <m:mc>
                                <m:mcPr>
                                  <m:count m:val="1"/>
                                  <m:mcJc m:val="center"/>
                                </m:mcPr>
                              </m:mc>
                            </m:mcs>
                            <m:ctrlPr>
                              <a:rPr lang="en-US" sz="1100" i="1">
                                <a:solidFill>
                                  <a:schemeClr val="tx1"/>
                                </a:solidFill>
                                <a:effectLst/>
                                <a:latin typeface="Cambria Math" panose="02040503050406030204" pitchFamily="18" charset="0"/>
                                <a:ea typeface="+mn-ea"/>
                                <a:cs typeface="+mn-cs"/>
                              </a:rPr>
                            </m:ctrlPr>
                          </m:mPr>
                          <m:mr>
                            <m:e>
                              <m:r>
                                <a:rPr lang="en-US" sz="1100" i="1">
                                  <a:solidFill>
                                    <a:schemeClr val="tx1"/>
                                  </a:solidFill>
                                  <a:effectLst/>
                                  <a:latin typeface="Cambria Math" panose="02040503050406030204" pitchFamily="18" charset="0"/>
                                  <a:ea typeface="+mn-ea"/>
                                  <a:cs typeface="+mn-cs"/>
                                </a:rPr>
                                <m:t>100%  </m:t>
                              </m:r>
                              <m:r>
                                <a:rPr lang="en-US" sz="1100" i="1">
                                  <a:solidFill>
                                    <a:schemeClr val="tx1"/>
                                  </a:solidFill>
                                  <a:effectLst/>
                                  <a:latin typeface="Cambria Math" panose="02040503050406030204" pitchFamily="18" charset="0"/>
                                  <a:ea typeface="+mn-ea"/>
                                  <a:cs typeface="+mn-cs"/>
                                </a:rPr>
                                <m:t>𝑖𝑓</m:t>
                              </m:r>
                              <m:r>
                                <a:rPr lang="en-US" sz="1100" i="1">
                                  <a:solidFill>
                                    <a:schemeClr val="tx1"/>
                                  </a:solidFill>
                                  <a:effectLst/>
                                  <a:latin typeface="Cambria Math" panose="02040503050406030204" pitchFamily="18" charset="0"/>
                                  <a:ea typeface="+mn-ea"/>
                                  <a:cs typeface="+mn-cs"/>
                                </a:rPr>
                                <m:t>  </m:t>
                              </m:r>
                              <m:r>
                                <a:rPr lang="en-US" sz="1100" i="1">
                                  <a:solidFill>
                                    <a:schemeClr val="tx1"/>
                                  </a:solidFill>
                                  <a:effectLst/>
                                  <a:latin typeface="Cambria Math" panose="02040503050406030204" pitchFamily="18" charset="0"/>
                                  <a:ea typeface="+mn-ea"/>
                                  <a:cs typeface="+mn-cs"/>
                                </a:rPr>
                                <m:t>𝐴𝑔𝑔𝐸</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𝐿</m:t>
                                  </m:r>
                                </m:e>
                                <m:sub>
                                  <m:r>
                                    <a:rPr lang="en-US" sz="1100" i="1">
                                      <a:solidFill>
                                        <a:schemeClr val="tx1"/>
                                      </a:solidFill>
                                      <a:effectLst/>
                                      <a:latin typeface="Cambria Math" panose="02040503050406030204" pitchFamily="18" charset="0"/>
                                      <a:ea typeface="+mn-ea"/>
                                      <a:cs typeface="+mn-cs"/>
                                    </a:rPr>
                                    <m:t>%</m:t>
                                  </m:r>
                                </m:sub>
                              </m:s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𝐷</m:t>
                              </m:r>
                              <m:r>
                                <a:rPr lang="en-US" sz="1100" i="1">
                                  <a:solidFill>
                                    <a:schemeClr val="tx1"/>
                                  </a:solidFill>
                                  <a:effectLst/>
                                  <a:latin typeface="Cambria Math" panose="02040503050406030204" pitchFamily="18" charset="0"/>
                                  <a:ea typeface="+mn-ea"/>
                                  <a:cs typeface="+mn-cs"/>
                                </a:rPr>
                                <m:t> </m:t>
                              </m:r>
                            </m:e>
                          </m:mr>
                          <m:mr>
                            <m:e>
                              <m:r>
                                <a:rPr lang="en-US" sz="1100" i="1">
                                  <a:solidFill>
                                    <a:schemeClr val="tx1"/>
                                  </a:solidFill>
                                  <a:effectLst/>
                                  <a:latin typeface="Cambria Math" panose="02040503050406030204" pitchFamily="18" charset="0"/>
                                  <a:ea typeface="+mn-ea"/>
                                  <a:cs typeface="+mn-cs"/>
                                </a:rPr>
                                <m:t>0%  </m:t>
                              </m:r>
                              <m:r>
                                <a:rPr lang="en-US" sz="1100" i="1">
                                  <a:solidFill>
                                    <a:schemeClr val="tx1"/>
                                  </a:solidFill>
                                  <a:effectLst/>
                                  <a:latin typeface="Cambria Math" panose="02040503050406030204" pitchFamily="18" charset="0"/>
                                  <a:ea typeface="+mn-ea"/>
                                  <a:cs typeface="+mn-cs"/>
                                </a:rPr>
                                <m:t>𝑖𝑓</m:t>
                              </m:r>
                              <m:r>
                                <a:rPr lang="en-US" sz="1100" i="1">
                                  <a:solidFill>
                                    <a:schemeClr val="tx1"/>
                                  </a:solidFill>
                                  <a:effectLst/>
                                  <a:latin typeface="Cambria Math" panose="02040503050406030204" pitchFamily="18" charset="0"/>
                                  <a:ea typeface="+mn-ea"/>
                                  <a:cs typeface="+mn-cs"/>
                                </a:rPr>
                                <m:t>  </m:t>
                              </m:r>
                              <m:r>
                                <a:rPr lang="en-US" sz="1100" i="1">
                                  <a:solidFill>
                                    <a:schemeClr val="tx1"/>
                                  </a:solidFill>
                                  <a:effectLst/>
                                  <a:latin typeface="Cambria Math" panose="02040503050406030204" pitchFamily="18" charset="0"/>
                                  <a:ea typeface="+mn-ea"/>
                                  <a:cs typeface="+mn-cs"/>
                                </a:rPr>
                                <m:t>𝐴𝑔𝑔𝐸</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𝐿</m:t>
                                  </m:r>
                                </m:e>
                                <m:sub>
                                  <m:r>
                                    <a:rPr lang="en-US" sz="1100" i="1">
                                      <a:solidFill>
                                        <a:schemeClr val="tx1"/>
                                      </a:solidFill>
                                      <a:effectLst/>
                                      <a:latin typeface="Cambria Math" panose="02040503050406030204" pitchFamily="18" charset="0"/>
                                      <a:ea typeface="+mn-ea"/>
                                      <a:cs typeface="+mn-cs"/>
                                    </a:rPr>
                                    <m:t>%</m:t>
                                  </m:r>
                                </m:sub>
                              </m:s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𝐴</m:t>
                              </m:r>
                            </m:e>
                          </m:mr>
                          <m:mr>
                            <m:e>
                              <m:r>
                                <a:rPr lang="en-US" sz="1100" i="1">
                                  <a:solidFill>
                                    <a:schemeClr val="tx1"/>
                                  </a:solidFill>
                                  <a:effectLst/>
                                  <a:latin typeface="Cambria Math" panose="02040503050406030204" pitchFamily="18" charset="0"/>
                                  <a:ea typeface="+mn-ea"/>
                                  <a:cs typeface="+mn-cs"/>
                                </a:rPr>
                                <m:t>100%∗</m:t>
                              </m:r>
                              <m:d>
                                <m:dPr>
                                  <m:ctrlPr>
                                    <a:rPr lang="en-US" sz="1100" i="1">
                                      <a:solidFill>
                                        <a:schemeClr val="tx1"/>
                                      </a:solidFill>
                                      <a:effectLst/>
                                      <a:latin typeface="Cambria Math" panose="02040503050406030204" pitchFamily="18" charset="0"/>
                                      <a:ea typeface="+mn-ea"/>
                                      <a:cs typeface="+mn-cs"/>
                                    </a:rPr>
                                  </m:ctrlPr>
                                </m:dPr>
                                <m:e>
                                  <m:f>
                                    <m:fPr>
                                      <m:ctrlPr>
                                        <a:rPr lang="en-US" sz="1100" i="1">
                                          <a:solidFill>
                                            <a:schemeClr val="tx1"/>
                                          </a:solidFill>
                                          <a:effectLst/>
                                          <a:latin typeface="Cambria Math" panose="02040503050406030204" pitchFamily="18" charset="0"/>
                                          <a:ea typeface="+mn-ea"/>
                                          <a:cs typeface="+mn-cs"/>
                                        </a:rPr>
                                      </m:ctrlPr>
                                    </m:fPr>
                                    <m:num>
                                      <m:r>
                                        <a:rPr lang="en-US" sz="1100" i="1">
                                          <a:solidFill>
                                            <a:schemeClr val="tx1"/>
                                          </a:solidFill>
                                          <a:effectLst/>
                                          <a:latin typeface="Cambria Math" panose="02040503050406030204" pitchFamily="18" charset="0"/>
                                          <a:ea typeface="+mn-ea"/>
                                          <a:cs typeface="+mn-cs"/>
                                        </a:rPr>
                                        <m:t>𝐴𝑔𝑔𝐸</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𝐿</m:t>
                                          </m:r>
                                        </m:e>
                                        <m:sub>
                                          <m:r>
                                            <a:rPr lang="en-US" sz="1100" i="1">
                                              <a:solidFill>
                                                <a:schemeClr val="tx1"/>
                                              </a:solidFill>
                                              <a:effectLst/>
                                              <a:latin typeface="Cambria Math" panose="02040503050406030204" pitchFamily="18" charset="0"/>
                                              <a:ea typeface="+mn-ea"/>
                                              <a:cs typeface="+mn-cs"/>
                                            </a:rPr>
                                            <m:t>%</m:t>
                                          </m:r>
                                        </m:sub>
                                      </m:s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𝐴</m:t>
                                      </m:r>
                                    </m:num>
                                    <m:den>
                                      <m:r>
                                        <a:rPr lang="en-US" sz="1100" i="1">
                                          <a:solidFill>
                                            <a:schemeClr val="tx1"/>
                                          </a:solidFill>
                                          <a:effectLst/>
                                          <a:latin typeface="Cambria Math" panose="02040503050406030204" pitchFamily="18" charset="0"/>
                                          <a:ea typeface="+mn-ea"/>
                                          <a:cs typeface="+mn-cs"/>
                                        </a:rPr>
                                        <m:t>𝐷</m:t>
                                      </m:r>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𝐴</m:t>
                                      </m:r>
                                    </m:den>
                                  </m:f>
                                </m:e>
                              </m:d>
                              <m:r>
                                <a:rPr lang="en-US" sz="1100" i="1">
                                  <a:solidFill>
                                    <a:schemeClr val="tx1"/>
                                  </a:solidFill>
                                  <a:effectLst/>
                                  <a:latin typeface="Cambria Math" panose="02040503050406030204" pitchFamily="18" charset="0"/>
                                  <a:ea typeface="+mn-ea"/>
                                  <a:cs typeface="+mn-cs"/>
                                </a:rPr>
                                <m:t>  </m:t>
                              </m:r>
                              <m:r>
                                <a:rPr lang="en-US" sz="1100" i="1">
                                  <a:solidFill>
                                    <a:schemeClr val="tx1"/>
                                  </a:solidFill>
                                  <a:effectLst/>
                                  <a:latin typeface="Cambria Math" panose="02040503050406030204" pitchFamily="18" charset="0"/>
                                  <a:ea typeface="+mn-ea"/>
                                  <a:cs typeface="+mn-cs"/>
                                </a:rPr>
                                <m:t>𝑖𝑓</m:t>
                              </m:r>
                              <m:r>
                                <a:rPr lang="en-US" sz="1100" i="1">
                                  <a:solidFill>
                                    <a:schemeClr val="tx1"/>
                                  </a:solidFill>
                                  <a:effectLst/>
                                  <a:latin typeface="Cambria Math" panose="02040503050406030204" pitchFamily="18" charset="0"/>
                                  <a:ea typeface="+mn-ea"/>
                                  <a:cs typeface="+mn-cs"/>
                                </a:rPr>
                                <m:t> </m:t>
                              </m:r>
                              <m:r>
                                <a:rPr lang="en-US" sz="1100" i="1">
                                  <a:solidFill>
                                    <a:schemeClr val="tx1"/>
                                  </a:solidFill>
                                  <a:effectLst/>
                                  <a:latin typeface="Cambria Math" panose="02040503050406030204" pitchFamily="18" charset="0"/>
                                  <a:ea typeface="+mn-ea"/>
                                  <a:cs typeface="+mn-cs"/>
                                </a:rPr>
                                <m:t>𝐴</m:t>
                              </m:r>
                              <m:r>
                                <a:rPr lang="en-US" sz="1100" i="1">
                                  <a:solidFill>
                                    <a:schemeClr val="tx1"/>
                                  </a:solidFill>
                                  <a:effectLst/>
                                  <a:latin typeface="Cambria Math" panose="02040503050406030204" pitchFamily="18" charset="0"/>
                                  <a:ea typeface="+mn-ea"/>
                                  <a:cs typeface="+mn-cs"/>
                                </a:rPr>
                                <m:t>&lt;</m:t>
                              </m:r>
                              <m:r>
                                <a:rPr lang="en-US" sz="1100" i="1">
                                  <a:solidFill>
                                    <a:schemeClr val="tx1"/>
                                  </a:solidFill>
                                  <a:effectLst/>
                                  <a:latin typeface="Cambria Math" panose="02040503050406030204" pitchFamily="18" charset="0"/>
                                  <a:ea typeface="+mn-ea"/>
                                  <a:cs typeface="+mn-cs"/>
                                </a:rPr>
                                <m:t>𝐴𝑔𝑔𝐸</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𝐿</m:t>
                                  </m:r>
                                </m:e>
                                <m:sub>
                                  <m:r>
                                    <a:rPr lang="en-US" sz="1100" i="1">
                                      <a:solidFill>
                                        <a:schemeClr val="tx1"/>
                                      </a:solidFill>
                                      <a:effectLst/>
                                      <a:latin typeface="Cambria Math" panose="02040503050406030204" pitchFamily="18" charset="0"/>
                                      <a:ea typeface="+mn-ea"/>
                                      <a:cs typeface="+mn-cs"/>
                                    </a:rPr>
                                    <m:t>%</m:t>
                                  </m:r>
                                </m:sub>
                              </m:sSub>
                              <m:r>
                                <a:rPr lang="en-US" sz="1100" i="1">
                                  <a:solidFill>
                                    <a:schemeClr val="tx1"/>
                                  </a:solidFill>
                                  <a:effectLst/>
                                  <a:latin typeface="Cambria Math" panose="02040503050406030204" pitchFamily="18" charset="0"/>
                                  <a:ea typeface="+mn-ea"/>
                                  <a:cs typeface="+mn-cs"/>
                                </a:rPr>
                                <m:t>&lt;</m:t>
                              </m:r>
                              <m:r>
                                <a:rPr lang="en-US" sz="1100" i="1">
                                  <a:solidFill>
                                    <a:schemeClr val="tx1"/>
                                  </a:solidFill>
                                  <a:effectLst/>
                                  <a:latin typeface="Cambria Math" panose="02040503050406030204" pitchFamily="18" charset="0"/>
                                  <a:ea typeface="+mn-ea"/>
                                  <a:cs typeface="+mn-cs"/>
                                </a:rPr>
                                <m:t>𝐷</m:t>
                              </m:r>
                              <m:r>
                                <a:rPr lang="en-US" sz="1100" i="1">
                                  <a:solidFill>
                                    <a:schemeClr val="tx1"/>
                                  </a:solidFill>
                                  <a:effectLst/>
                                  <a:latin typeface="Cambria Math" panose="02040503050406030204" pitchFamily="18" charset="0"/>
                                  <a:ea typeface="+mn-ea"/>
                                  <a:cs typeface="+mn-cs"/>
                                </a:rPr>
                                <m:t> </m:t>
                              </m:r>
                            </m:e>
                          </m:mr>
                        </m:m>
                      </m:e>
                    </m:d>
                  </m:oMath>
                </m:oMathPara>
              </a14:m>
              <a:endParaRPr lang="en-US" sz="1100">
                <a:solidFill>
                  <a:schemeClr val="tx1"/>
                </a:solidFill>
                <a:effectLst/>
                <a:latin typeface="+mn-lt"/>
                <a:ea typeface="+mn-ea"/>
                <a:cs typeface="+mn-cs"/>
              </a:endParaRPr>
            </a:p>
          </xdr:txBody>
        </xdr:sp>
      </mc:Choice>
      <mc:Fallback xmlns="">
        <xdr:sp macro="" textlink="">
          <xdr:nvSpPr>
            <xdr:cNvPr id="12" name="TextBox 11">
              <a:extLst>
                <a:ext uri="{FF2B5EF4-FFF2-40B4-BE49-F238E27FC236}">
                  <a16:creationId xmlns:a16="http://schemas.microsoft.com/office/drawing/2014/main" id="{5AAF9E5C-3EA6-4265-9944-67025CE5419D}"/>
                </a:ext>
              </a:extLst>
            </xdr:cNvPr>
            <xdr:cNvSpPr txBox="1"/>
          </xdr:nvSpPr>
          <xdr:spPr>
            <a:xfrm>
              <a:off x="6843057" y="37890825"/>
              <a:ext cx="3970381" cy="7661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i="0">
                  <a:solidFill>
                    <a:schemeClr val="tx1"/>
                  </a:solidFill>
                  <a:effectLst/>
                  <a:latin typeface="+mn-lt"/>
                  <a:ea typeface="+mn-ea"/>
                  <a:cs typeface="+mn-cs"/>
                </a:rPr>
                <a:t>𝐸𝐿𝑆_(%,𝑇𝑟𝑎𝑛𝑐ℎ𝑒)={■8(100%  𝑖𝑓  𝐴𝑔𝑔𝐸𝐿_%≥𝐷 @0%  𝑖𝑓  𝐴𝑔𝑔𝐸𝐿_%≤𝐴@100%∗((𝐴𝑔𝑔𝐸𝐿_%−𝐴)/(𝐷−𝐴))   𝑖𝑓 𝐴&lt;𝐴𝑔𝑔𝐸𝐿_%&lt;𝐷 )┤</a:t>
              </a:r>
              <a:endParaRPr lang="en-US" sz="1100">
                <a:solidFill>
                  <a:schemeClr val="tx1"/>
                </a:solidFill>
                <a:effectLst/>
                <a:latin typeface="+mn-lt"/>
                <a:ea typeface="+mn-ea"/>
                <a:cs typeface="+mn-cs"/>
              </a:endParaRPr>
            </a:p>
          </xdr:txBody>
        </xdr:sp>
      </mc:Fallback>
    </mc:AlternateContent>
    <xdr:clientData/>
  </xdr:oneCellAnchor>
  <xdr:oneCellAnchor>
    <xdr:from>
      <xdr:col>4</xdr:col>
      <xdr:colOff>358588</xdr:colOff>
      <xdr:row>90</xdr:row>
      <xdr:rowOff>231587</xdr:rowOff>
    </xdr:from>
    <xdr:ext cx="4490781" cy="766107"/>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00000000-0008-0000-0100-00000D000000}"/>
                </a:ext>
              </a:extLst>
            </xdr:cNvPr>
            <xdr:cNvSpPr txBox="1"/>
          </xdr:nvSpPr>
          <xdr:spPr>
            <a:xfrm>
              <a:off x="7037294" y="35784116"/>
              <a:ext cx="4490781" cy="7661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solidFill>
                          <a:schemeClr val="tx1"/>
                        </a:solidFill>
                        <a:effectLst/>
                        <a:latin typeface="Cambria Math" panose="02040503050406030204" pitchFamily="18" charset="0"/>
                        <a:ea typeface="+mn-ea"/>
                        <a:cs typeface="+mn-cs"/>
                      </a:rPr>
                      <m:t>𝑆𝐿</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𝑆</m:t>
                        </m:r>
                      </m:e>
                      <m: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𝑇𝑟𝑎𝑛𝑐h𝑒</m:t>
                        </m:r>
                      </m:sub>
                    </m:sSub>
                    <m:r>
                      <a:rPr lang="en-US" sz="1100" i="1">
                        <a:solidFill>
                          <a:schemeClr val="tx1"/>
                        </a:solidFill>
                        <a:effectLst/>
                        <a:latin typeface="Cambria Math" panose="02040503050406030204" pitchFamily="18" charset="0"/>
                        <a:ea typeface="+mn-ea"/>
                        <a:cs typeface="+mn-cs"/>
                      </a:rPr>
                      <m:t>=</m:t>
                    </m:r>
                    <m:d>
                      <m:dPr>
                        <m:begChr m:val="{"/>
                        <m:endChr m:val=""/>
                        <m:ctrlPr>
                          <a:rPr lang="en-US" sz="1100" i="1">
                            <a:solidFill>
                              <a:schemeClr val="tx1"/>
                            </a:solidFill>
                            <a:effectLst/>
                            <a:latin typeface="Cambria Math" panose="02040503050406030204" pitchFamily="18" charset="0"/>
                            <a:ea typeface="+mn-ea"/>
                            <a:cs typeface="+mn-cs"/>
                          </a:rPr>
                        </m:ctrlPr>
                      </m:dPr>
                      <m:e>
                        <m:m>
                          <m:mPr>
                            <m:mcs>
                              <m:mc>
                                <m:mcPr>
                                  <m:count m:val="1"/>
                                  <m:mcJc m:val="center"/>
                                </m:mcPr>
                              </m:mc>
                            </m:mcs>
                            <m:ctrlPr>
                              <a:rPr lang="en-US" sz="1100" i="1">
                                <a:solidFill>
                                  <a:schemeClr val="tx1"/>
                                </a:solidFill>
                                <a:effectLst/>
                                <a:latin typeface="Cambria Math" panose="02040503050406030204" pitchFamily="18" charset="0"/>
                                <a:ea typeface="+mn-ea"/>
                                <a:cs typeface="+mn-cs"/>
                              </a:rPr>
                            </m:ctrlPr>
                          </m:mPr>
                          <m:mr>
                            <m:e>
                              <m:r>
                                <a:rPr lang="en-US" sz="1100" i="1">
                                  <a:solidFill>
                                    <a:schemeClr val="tx1"/>
                                  </a:solidFill>
                                  <a:effectLst/>
                                  <a:latin typeface="Cambria Math" panose="02040503050406030204" pitchFamily="18" charset="0"/>
                                  <a:ea typeface="+mn-ea"/>
                                  <a:cs typeface="+mn-cs"/>
                                </a:rPr>
                                <m:t>100% </m:t>
                              </m:r>
                              <m:r>
                                <a:rPr lang="en-US" sz="1100" i="1">
                                  <a:solidFill>
                                    <a:schemeClr val="tx1"/>
                                  </a:solidFill>
                                  <a:effectLst/>
                                  <a:latin typeface="Cambria Math" panose="02040503050406030204" pitchFamily="18" charset="0"/>
                                  <a:ea typeface="+mn-ea"/>
                                  <a:cs typeface="+mn-cs"/>
                                </a:rPr>
                                <m:t>𝑖𝑓</m:t>
                              </m:r>
                              <m:r>
                                <a:rPr lang="en-US" sz="1100" i="1">
                                  <a:solidFill>
                                    <a:schemeClr val="tx1"/>
                                  </a:solidFill>
                                  <a:effectLst/>
                                  <a:latin typeface="Cambria Math" panose="02040503050406030204" pitchFamily="18" charset="0"/>
                                  <a:ea typeface="+mn-ea"/>
                                  <a:cs typeface="+mn-cs"/>
                                </a:rPr>
                                <m:t> </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𝐾</m:t>
                                  </m:r>
                                </m:e>
                                <m:sub>
                                  <m:r>
                                    <a:rPr lang="en-US" sz="1100" i="1">
                                      <a:solidFill>
                                        <a:schemeClr val="tx1"/>
                                      </a:solidFill>
                                      <a:effectLst/>
                                      <a:latin typeface="Cambria Math" panose="02040503050406030204" pitchFamily="18" charset="0"/>
                                      <a:ea typeface="+mn-ea"/>
                                      <a:cs typeface="+mn-cs"/>
                                    </a:rPr>
                                    <m:t>𝐴</m:t>
                                  </m:r>
                                </m:sub>
                              </m:s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𝐴𝑔𝑔𝐸</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𝐿</m:t>
                                  </m:r>
                                </m:e>
                                <m:sub>
                                  <m:r>
                                    <a:rPr lang="en-US" sz="1100" i="1">
                                      <a:solidFill>
                                        <a:schemeClr val="tx1"/>
                                      </a:solidFill>
                                      <a:effectLst/>
                                      <a:latin typeface="Cambria Math" panose="02040503050406030204" pitchFamily="18" charset="0"/>
                                      <a:ea typeface="+mn-ea"/>
                                      <a:cs typeface="+mn-cs"/>
                                    </a:rPr>
                                    <m:t>%</m:t>
                                  </m:r>
                                </m:sub>
                              </m:s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𝐷</m:t>
                              </m:r>
                              <m:r>
                                <a:rPr lang="en-US" sz="1100" i="1">
                                  <a:solidFill>
                                    <a:schemeClr val="tx1"/>
                                  </a:solidFill>
                                  <a:effectLst/>
                                  <a:latin typeface="Cambria Math" panose="02040503050406030204" pitchFamily="18" charset="0"/>
                                  <a:ea typeface="+mn-ea"/>
                                  <a:cs typeface="+mn-cs"/>
                                </a:rPr>
                                <m:t> </m:t>
                              </m:r>
                            </m:e>
                          </m:mr>
                          <m:mr>
                            <m:e>
                              <m:r>
                                <a:rPr lang="en-US" sz="1100" i="1">
                                  <a:solidFill>
                                    <a:schemeClr val="tx1"/>
                                  </a:solidFill>
                                  <a:effectLst/>
                                  <a:latin typeface="Cambria Math" panose="02040503050406030204" pitchFamily="18" charset="0"/>
                                  <a:ea typeface="+mn-ea"/>
                                  <a:cs typeface="+mn-cs"/>
                                </a:rPr>
                                <m:t>0% </m:t>
                              </m:r>
                              <m:r>
                                <a:rPr lang="en-US" sz="1100" i="1">
                                  <a:solidFill>
                                    <a:schemeClr val="tx1"/>
                                  </a:solidFill>
                                  <a:effectLst/>
                                  <a:latin typeface="Cambria Math" panose="02040503050406030204" pitchFamily="18" charset="0"/>
                                  <a:ea typeface="+mn-ea"/>
                                  <a:cs typeface="+mn-cs"/>
                                </a:rPr>
                                <m:t>𝑖𝑓</m:t>
                              </m:r>
                              <m:r>
                                <a:rPr lang="en-US" sz="1100" i="1">
                                  <a:solidFill>
                                    <a:schemeClr val="tx1"/>
                                  </a:solidFill>
                                  <a:effectLst/>
                                  <a:latin typeface="Cambria Math" panose="02040503050406030204" pitchFamily="18" charset="0"/>
                                  <a:ea typeface="+mn-ea"/>
                                  <a:cs typeface="+mn-cs"/>
                                </a:rPr>
                                <m:t> </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𝐾</m:t>
                                  </m:r>
                                </m:e>
                                <m:sub>
                                  <m:r>
                                    <a:rPr lang="en-US" sz="1100" i="1">
                                      <a:solidFill>
                                        <a:schemeClr val="tx1"/>
                                      </a:solidFill>
                                      <a:effectLst/>
                                      <a:latin typeface="Cambria Math" panose="02040503050406030204" pitchFamily="18" charset="0"/>
                                      <a:ea typeface="+mn-ea"/>
                                      <a:cs typeface="+mn-cs"/>
                                    </a:rPr>
                                    <m:t>𝐴</m:t>
                                  </m:r>
                                </m:sub>
                              </m:s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𝐴𝑔𝑔𝐸</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𝐿</m:t>
                                  </m:r>
                                </m:e>
                                <m:sub>
                                  <m:r>
                                    <a:rPr lang="en-US" sz="1100" i="1">
                                      <a:solidFill>
                                        <a:schemeClr val="tx1"/>
                                      </a:solidFill>
                                      <a:effectLst/>
                                      <a:latin typeface="Cambria Math" panose="02040503050406030204" pitchFamily="18" charset="0"/>
                                      <a:ea typeface="+mn-ea"/>
                                      <a:cs typeface="+mn-cs"/>
                                    </a:rPr>
                                    <m:t>%</m:t>
                                  </m:r>
                                </m:sub>
                              </m:s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𝐴</m:t>
                              </m:r>
                            </m:e>
                          </m:mr>
                          <m:mr>
                            <m:e>
                              <m:r>
                                <a:rPr lang="en-US" sz="1100" i="1">
                                  <a:solidFill>
                                    <a:schemeClr val="tx1"/>
                                  </a:solidFill>
                                  <a:effectLst/>
                                  <a:latin typeface="Cambria Math" panose="02040503050406030204" pitchFamily="18" charset="0"/>
                                  <a:ea typeface="+mn-ea"/>
                                  <a:cs typeface="+mn-cs"/>
                                </a:rPr>
                                <m:t>100%∗</m:t>
                              </m:r>
                              <m:d>
                                <m:dPr>
                                  <m:ctrlPr>
                                    <a:rPr lang="en-US" sz="1100" i="1">
                                      <a:solidFill>
                                        <a:schemeClr val="tx1"/>
                                      </a:solidFill>
                                      <a:effectLst/>
                                      <a:latin typeface="Cambria Math" panose="02040503050406030204" pitchFamily="18" charset="0"/>
                                      <a:ea typeface="+mn-ea"/>
                                      <a:cs typeface="+mn-cs"/>
                                    </a:rPr>
                                  </m:ctrlPr>
                                </m:dPr>
                                <m:e>
                                  <m:f>
                                    <m:fPr>
                                      <m:ctrlPr>
                                        <a:rPr lang="en-US" sz="1100" i="1">
                                          <a:solidFill>
                                            <a:schemeClr val="tx1"/>
                                          </a:solidFill>
                                          <a:effectLst/>
                                          <a:latin typeface="Cambria Math" panose="02040503050406030204" pitchFamily="18" charset="0"/>
                                          <a:ea typeface="+mn-ea"/>
                                          <a:cs typeface="+mn-cs"/>
                                        </a:rPr>
                                      </m:ctrlPr>
                                    </m:fPr>
                                    <m:num>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𝐾</m:t>
                                          </m:r>
                                        </m:e>
                                        <m:sub>
                                          <m:r>
                                            <a:rPr lang="en-US" sz="1100" i="1">
                                              <a:solidFill>
                                                <a:schemeClr val="tx1"/>
                                              </a:solidFill>
                                              <a:effectLst/>
                                              <a:latin typeface="Cambria Math" panose="02040503050406030204" pitchFamily="18" charset="0"/>
                                              <a:ea typeface="+mn-ea"/>
                                              <a:cs typeface="+mn-cs"/>
                                            </a:rPr>
                                            <m:t>𝐴</m:t>
                                          </m:r>
                                        </m:sub>
                                      </m:s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𝐴𝑔𝑔𝐸</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𝐿</m:t>
                                          </m:r>
                                        </m:e>
                                        <m:sub>
                                          <m:r>
                                            <a:rPr lang="en-US" sz="1100" i="1">
                                              <a:solidFill>
                                                <a:schemeClr val="tx1"/>
                                              </a:solidFill>
                                              <a:effectLst/>
                                              <a:latin typeface="Cambria Math" panose="02040503050406030204" pitchFamily="18" charset="0"/>
                                              <a:ea typeface="+mn-ea"/>
                                              <a:cs typeface="+mn-cs"/>
                                            </a:rPr>
                                            <m:t>%</m:t>
                                          </m:r>
                                        </m:sub>
                                      </m:s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𝐴</m:t>
                                      </m:r>
                                    </m:num>
                                    <m:den>
                                      <m:r>
                                        <a:rPr lang="en-US" sz="1100" i="1">
                                          <a:solidFill>
                                            <a:schemeClr val="tx1"/>
                                          </a:solidFill>
                                          <a:effectLst/>
                                          <a:latin typeface="Cambria Math" panose="02040503050406030204" pitchFamily="18" charset="0"/>
                                          <a:ea typeface="+mn-ea"/>
                                          <a:cs typeface="+mn-cs"/>
                                        </a:rPr>
                                        <m:t>𝐷</m:t>
                                      </m:r>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𝐴</m:t>
                                      </m:r>
                                    </m:den>
                                  </m:f>
                                </m:e>
                              </m:d>
                              <m:r>
                                <a:rPr lang="en-US" sz="1100" i="1">
                                  <a:solidFill>
                                    <a:schemeClr val="tx1"/>
                                  </a:solidFill>
                                  <a:effectLst/>
                                  <a:latin typeface="Cambria Math" panose="02040503050406030204" pitchFamily="18" charset="0"/>
                                  <a:ea typeface="+mn-ea"/>
                                  <a:cs typeface="+mn-cs"/>
                                </a:rPr>
                                <m:t> </m:t>
                              </m:r>
                              <m:r>
                                <a:rPr lang="en-US" sz="1100" i="1">
                                  <a:solidFill>
                                    <a:schemeClr val="tx1"/>
                                  </a:solidFill>
                                  <a:effectLst/>
                                  <a:latin typeface="Cambria Math" panose="02040503050406030204" pitchFamily="18" charset="0"/>
                                  <a:ea typeface="+mn-ea"/>
                                  <a:cs typeface="+mn-cs"/>
                                </a:rPr>
                                <m:t>𝑖𝑓</m:t>
                              </m:r>
                              <m:r>
                                <a:rPr lang="en-US" sz="1100" i="1">
                                  <a:solidFill>
                                    <a:schemeClr val="tx1"/>
                                  </a:solidFill>
                                  <a:effectLst/>
                                  <a:latin typeface="Cambria Math" panose="02040503050406030204" pitchFamily="18" charset="0"/>
                                  <a:ea typeface="+mn-ea"/>
                                  <a:cs typeface="+mn-cs"/>
                                </a:rPr>
                                <m:t> </m:t>
                              </m:r>
                              <m:r>
                                <a:rPr lang="en-US" sz="1100" i="1">
                                  <a:solidFill>
                                    <a:schemeClr val="tx1"/>
                                  </a:solidFill>
                                  <a:effectLst/>
                                  <a:latin typeface="Cambria Math" panose="02040503050406030204" pitchFamily="18" charset="0"/>
                                  <a:ea typeface="+mn-ea"/>
                                  <a:cs typeface="+mn-cs"/>
                                </a:rPr>
                                <m:t>𝐴</m:t>
                              </m:r>
                              <m:r>
                                <a:rPr lang="en-US" sz="1100" i="1">
                                  <a:solidFill>
                                    <a:schemeClr val="tx1"/>
                                  </a:solidFill>
                                  <a:effectLst/>
                                  <a:latin typeface="Cambria Math" panose="02040503050406030204" pitchFamily="18" charset="0"/>
                                  <a:ea typeface="+mn-ea"/>
                                  <a:cs typeface="+mn-cs"/>
                                </a:rPr>
                                <m:t>&lt;</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𝐾</m:t>
                                  </m:r>
                                </m:e>
                                <m:sub>
                                  <m:r>
                                    <a:rPr lang="en-US" sz="1100" i="1">
                                      <a:solidFill>
                                        <a:schemeClr val="tx1"/>
                                      </a:solidFill>
                                      <a:effectLst/>
                                      <a:latin typeface="Cambria Math" panose="02040503050406030204" pitchFamily="18" charset="0"/>
                                      <a:ea typeface="+mn-ea"/>
                                      <a:cs typeface="+mn-cs"/>
                                    </a:rPr>
                                    <m:t>𝐴</m:t>
                                  </m:r>
                                </m:sub>
                              </m:s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𝐴𝑔𝑔𝐸</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𝐿</m:t>
                                  </m:r>
                                </m:e>
                                <m:sub>
                                  <m:r>
                                    <a:rPr lang="en-US" sz="1100" i="1">
                                      <a:solidFill>
                                        <a:schemeClr val="tx1"/>
                                      </a:solidFill>
                                      <a:effectLst/>
                                      <a:latin typeface="Cambria Math" panose="02040503050406030204" pitchFamily="18" charset="0"/>
                                      <a:ea typeface="+mn-ea"/>
                                      <a:cs typeface="+mn-cs"/>
                                    </a:rPr>
                                    <m:t>%</m:t>
                                  </m:r>
                                </m:sub>
                              </m:sSub>
                              <m:r>
                                <a:rPr lang="en-US" sz="1100" i="1">
                                  <a:solidFill>
                                    <a:schemeClr val="tx1"/>
                                  </a:solidFill>
                                  <a:effectLst/>
                                  <a:latin typeface="Cambria Math" panose="02040503050406030204" pitchFamily="18" charset="0"/>
                                  <a:ea typeface="+mn-ea"/>
                                  <a:cs typeface="+mn-cs"/>
                                </a:rPr>
                                <m:t>&lt;</m:t>
                              </m:r>
                              <m:r>
                                <a:rPr lang="en-US" sz="1100" i="1">
                                  <a:solidFill>
                                    <a:schemeClr val="tx1"/>
                                  </a:solidFill>
                                  <a:effectLst/>
                                  <a:latin typeface="Cambria Math" panose="02040503050406030204" pitchFamily="18" charset="0"/>
                                  <a:ea typeface="+mn-ea"/>
                                  <a:cs typeface="+mn-cs"/>
                                </a:rPr>
                                <m:t>𝐷</m:t>
                              </m:r>
                              <m:r>
                                <a:rPr lang="en-US" sz="1100" i="1">
                                  <a:solidFill>
                                    <a:schemeClr val="tx1"/>
                                  </a:solidFill>
                                  <a:effectLst/>
                                  <a:latin typeface="Cambria Math" panose="02040503050406030204" pitchFamily="18" charset="0"/>
                                  <a:ea typeface="+mn-ea"/>
                                  <a:cs typeface="+mn-cs"/>
                                </a:rPr>
                                <m:t>. </m:t>
                              </m:r>
                            </m:e>
                          </m:mr>
                        </m:m>
                      </m:e>
                    </m:d>
                  </m:oMath>
                </m:oMathPara>
              </a14:m>
              <a:endParaRPr lang="en-US" sz="1100">
                <a:solidFill>
                  <a:schemeClr val="tx1"/>
                </a:solidFill>
                <a:effectLst/>
                <a:latin typeface="+mn-lt"/>
                <a:ea typeface="+mn-ea"/>
                <a:cs typeface="+mn-cs"/>
              </a:endParaRPr>
            </a:p>
          </xdr:txBody>
        </xdr:sp>
      </mc:Choice>
      <mc:Fallback xmlns="">
        <xdr:sp macro="" textlink="">
          <xdr:nvSpPr>
            <xdr:cNvPr id="13" name="TextBox 12">
              <a:extLst>
                <a:ext uri="{FF2B5EF4-FFF2-40B4-BE49-F238E27FC236}">
                  <a16:creationId xmlns:a16="http://schemas.microsoft.com/office/drawing/2014/main" id="{8B80A848-8F30-4C0C-B3D9-FB9151B1193C}"/>
                </a:ext>
              </a:extLst>
            </xdr:cNvPr>
            <xdr:cNvSpPr txBox="1"/>
          </xdr:nvSpPr>
          <xdr:spPr>
            <a:xfrm>
              <a:off x="7037294" y="35784116"/>
              <a:ext cx="4490781" cy="7661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solidFill>
                    <a:schemeClr val="tx1"/>
                  </a:solidFill>
                  <a:effectLst/>
                  <a:latin typeface="Cambria Math" panose="02040503050406030204" pitchFamily="18" charset="0"/>
                  <a:ea typeface="+mn-ea"/>
                  <a:cs typeface="+mn-cs"/>
                </a:rPr>
                <a:t>𝑆𝐿𝑆_(%,𝑇𝑟𝑎𝑛𝑐ℎ𝑒)={■8(100% 𝑖𝑓 𝐾_𝐴+𝐴𝑔𝑔𝐸𝐿_%≥𝐷 @0% 𝑖𝑓 𝐾_𝐴+𝐴𝑔𝑔𝐸𝐿_%≤𝐴@100%∗((𝐾_𝐴+𝐴𝑔𝑔𝐸𝐿_%−𝐴)/(𝐷−𝐴))  𝑖𝑓 𝐴&lt;𝐾_𝐴+𝐴𝑔𝑔𝐸𝐿_%&lt;𝐷. )┤</a:t>
              </a:r>
              <a:endParaRPr lang="en-US" sz="1100">
                <a:solidFill>
                  <a:schemeClr val="tx1"/>
                </a:solidFill>
                <a:effectLst/>
                <a:latin typeface="+mn-lt"/>
                <a:ea typeface="+mn-ea"/>
                <a:cs typeface="+mn-cs"/>
              </a:endParaRPr>
            </a:p>
          </xdr:txBody>
        </xdr:sp>
      </mc:Fallback>
    </mc:AlternateContent>
    <xdr:clientData/>
  </xdr:oneCellAnchor>
  <xdr:oneCellAnchor>
    <xdr:from>
      <xdr:col>4</xdr:col>
      <xdr:colOff>291353</xdr:colOff>
      <xdr:row>114</xdr:row>
      <xdr:rowOff>7468</xdr:rowOff>
    </xdr:from>
    <xdr:ext cx="3083088" cy="191078"/>
    <mc:AlternateContent xmlns:mc="http://schemas.openxmlformats.org/markup-compatibility/2006" xmlns:a14="http://schemas.microsoft.com/office/drawing/2010/main">
      <mc:Choice Requires="a14">
        <xdr:sp macro="" textlink="">
          <xdr:nvSpPr>
            <xdr:cNvPr id="14" name="TextBox 13">
              <a:extLst>
                <a:ext uri="{FF2B5EF4-FFF2-40B4-BE49-F238E27FC236}">
                  <a16:creationId xmlns:a16="http://schemas.microsoft.com/office/drawing/2014/main" id="{00000000-0008-0000-0100-00000E000000}"/>
                </a:ext>
              </a:extLst>
            </xdr:cNvPr>
            <xdr:cNvSpPr txBox="1"/>
          </xdr:nvSpPr>
          <xdr:spPr>
            <a:xfrm>
              <a:off x="6970059" y="41319821"/>
              <a:ext cx="3083088" cy="1910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solidFill>
                          <a:schemeClr val="tx1"/>
                        </a:solidFill>
                        <a:effectLst/>
                        <a:latin typeface="Cambria Math" panose="02040503050406030204" pitchFamily="18" charset="0"/>
                        <a:ea typeface="+mn-ea"/>
                        <a:cs typeface="+mn-cs"/>
                      </a:rPr>
                      <m:t>𝑖𝑓</m:t>
                    </m:r>
                    <m:r>
                      <a:rPr lang="en-US" sz="1100" i="1">
                        <a:solidFill>
                          <a:schemeClr val="tx1"/>
                        </a:solidFill>
                        <a:effectLst/>
                        <a:latin typeface="Cambria Math" panose="02040503050406030204" pitchFamily="18" charset="0"/>
                        <a:ea typeface="+mn-ea"/>
                        <a:cs typeface="+mn-cs"/>
                      </a:rPr>
                      <m:t> </m:t>
                    </m:r>
                    <m:d>
                      <m:dPr>
                        <m:ctrlPr>
                          <a:rPr lang="en-US" sz="1100" i="1">
                            <a:solidFill>
                              <a:schemeClr val="tx1"/>
                            </a:solidFill>
                            <a:effectLst/>
                            <a:latin typeface="Cambria Math" panose="02040503050406030204" pitchFamily="18" charset="0"/>
                            <a:ea typeface="+mn-ea"/>
                            <a:cs typeface="+mn-cs"/>
                          </a:rPr>
                        </m:ctrlPr>
                      </m:dPr>
                      <m:e>
                        <m:r>
                          <a:rPr lang="en-US" sz="1100" i="1">
                            <a:solidFill>
                              <a:schemeClr val="tx1"/>
                            </a:solidFill>
                            <a:effectLst/>
                            <a:latin typeface="Cambria Math" panose="02040503050406030204" pitchFamily="18" charset="0"/>
                            <a:ea typeface="+mn-ea"/>
                            <a:cs typeface="+mn-cs"/>
                          </a:rPr>
                          <m:t>𝑅</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𝑊</m:t>
                            </m:r>
                          </m:e>
                          <m: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𝑇𝑟𝑎𝑛𝑐h𝑒</m:t>
                            </m:r>
                          </m:sub>
                        </m:s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𝐸𝐿</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𝑆</m:t>
                            </m:r>
                          </m:e>
                          <m: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𝑇𝑟𝑎𝑛𝑐h𝑒</m:t>
                            </m:r>
                          </m:sub>
                        </m:sSub>
                        <m:r>
                          <a:rPr lang="en-US" sz="1100" i="1">
                            <a:solidFill>
                              <a:schemeClr val="tx1"/>
                            </a:solidFill>
                            <a:effectLst/>
                            <a:latin typeface="Cambria Math" panose="02040503050406030204" pitchFamily="18" charset="0"/>
                            <a:ea typeface="+mn-ea"/>
                            <a:cs typeface="+mn-cs"/>
                          </a:rPr>
                          <m:t>∗1250%</m:t>
                        </m:r>
                      </m:e>
                    </m:d>
                    <m:r>
                      <a:rPr lang="en-US" sz="1100" i="1">
                        <a:solidFill>
                          <a:schemeClr val="tx1"/>
                        </a:solidFill>
                        <a:effectLst/>
                        <a:latin typeface="Cambria Math" panose="02040503050406030204" pitchFamily="18" charset="0"/>
                        <a:ea typeface="+mn-ea"/>
                        <a:cs typeface="+mn-cs"/>
                      </a:rPr>
                      <m:t>&gt;0 </m:t>
                    </m:r>
                    <m:r>
                      <a:rPr lang="en-US" sz="1100" i="1">
                        <a:solidFill>
                          <a:schemeClr val="tx1"/>
                        </a:solidFill>
                        <a:effectLst/>
                        <a:latin typeface="Cambria Math" panose="02040503050406030204" pitchFamily="18" charset="0"/>
                        <a:ea typeface="+mn-ea"/>
                        <a:cs typeface="+mn-cs"/>
                      </a:rPr>
                      <m:t>𝑡h𝑒𝑛</m:t>
                    </m:r>
                  </m:oMath>
                </m:oMathPara>
              </a14:m>
              <a:endParaRPr lang="en-US" sz="1100">
                <a:solidFill>
                  <a:schemeClr val="tx1"/>
                </a:solidFill>
                <a:effectLst/>
                <a:latin typeface="+mn-lt"/>
                <a:ea typeface="+mn-ea"/>
                <a:cs typeface="+mn-cs"/>
              </a:endParaRPr>
            </a:p>
          </xdr:txBody>
        </xdr:sp>
      </mc:Choice>
      <mc:Fallback xmlns="">
        <xdr:sp macro="" textlink="">
          <xdr:nvSpPr>
            <xdr:cNvPr id="14" name="TextBox 13">
              <a:extLst>
                <a:ext uri="{FF2B5EF4-FFF2-40B4-BE49-F238E27FC236}">
                  <a16:creationId xmlns:a16="http://schemas.microsoft.com/office/drawing/2014/main" id="{D45BC138-DB81-404F-8778-D4201D28A293}"/>
                </a:ext>
              </a:extLst>
            </xdr:cNvPr>
            <xdr:cNvSpPr txBox="1"/>
          </xdr:nvSpPr>
          <xdr:spPr>
            <a:xfrm>
              <a:off x="6970059" y="41319821"/>
              <a:ext cx="3083088" cy="1910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i="0">
                  <a:solidFill>
                    <a:schemeClr val="tx1"/>
                  </a:solidFill>
                  <a:effectLst/>
                  <a:latin typeface="+mn-lt"/>
                  <a:ea typeface="+mn-ea"/>
                  <a:cs typeface="+mn-cs"/>
                </a:rPr>
                <a:t>𝑖𝑓 (𝑅𝑊_(%,𝑇𝑟𝑎𝑛𝑐ℎ𝑒)−𝐸𝐿𝑆_(%,𝑇𝑟𝑎𝑛𝑐ℎ𝑒)∗1250%)&gt;0 𝑡ℎ𝑒𝑛</a:t>
              </a:r>
              <a:endParaRPr lang="en-US" sz="1100">
                <a:solidFill>
                  <a:schemeClr val="tx1"/>
                </a:solidFill>
                <a:effectLst/>
                <a:latin typeface="+mn-lt"/>
                <a:ea typeface="+mn-ea"/>
                <a:cs typeface="+mn-cs"/>
              </a:endParaRPr>
            </a:p>
          </xdr:txBody>
        </xdr:sp>
      </mc:Fallback>
    </mc:AlternateContent>
    <xdr:clientData/>
  </xdr:oneCellAnchor>
  <xdr:oneCellAnchor>
    <xdr:from>
      <xdr:col>4</xdr:col>
      <xdr:colOff>89645</xdr:colOff>
      <xdr:row>114</xdr:row>
      <xdr:rowOff>261470</xdr:rowOff>
    </xdr:from>
    <xdr:ext cx="6223001" cy="609719"/>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100-00000F000000}"/>
                </a:ext>
              </a:extLst>
            </xdr:cNvPr>
            <xdr:cNvSpPr txBox="1"/>
          </xdr:nvSpPr>
          <xdr:spPr>
            <a:xfrm>
              <a:off x="6768351" y="43202411"/>
              <a:ext cx="6223001" cy="609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unc>
                      <m:funcPr>
                        <m:ctrlPr>
                          <a:rPr lang="en-US" sz="1100" i="1">
                            <a:solidFill>
                              <a:schemeClr val="tx1"/>
                            </a:solidFill>
                            <a:effectLst/>
                            <a:latin typeface="Cambria Math" panose="02040503050406030204" pitchFamily="18" charset="0"/>
                            <a:ea typeface="+mn-ea"/>
                            <a:cs typeface="+mn-cs"/>
                          </a:rPr>
                        </m:ctrlPr>
                      </m:funcPr>
                      <m:fName>
                        <m:r>
                          <a:rPr lang="en-US" sz="1100" i="1">
                            <a:solidFill>
                              <a:schemeClr val="tx1"/>
                            </a:solidFill>
                            <a:effectLst/>
                            <a:latin typeface="Cambria Math" panose="02040503050406030204" pitchFamily="18" charset="0"/>
                            <a:ea typeface="+mn-ea"/>
                            <a:cs typeface="+mn-cs"/>
                          </a:rPr>
                          <m:t>𝐿𝑆𝐸</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𝐴</m:t>
                            </m:r>
                          </m:e>
                          <m: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𝑇𝑟𝑎𝑛𝑐h𝑒</m:t>
                            </m:r>
                          </m:sub>
                        </m:s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𝑚𝑎𝑥</m:t>
                        </m:r>
                      </m:fName>
                      <m:e>
                        <m:d>
                          <m:dPr>
                            <m:ctrlPr>
                              <a:rPr lang="en-US" sz="1100" i="1">
                                <a:solidFill>
                                  <a:schemeClr val="tx1"/>
                                </a:solidFill>
                                <a:effectLst/>
                                <a:latin typeface="Cambria Math" panose="02040503050406030204" pitchFamily="18" charset="0"/>
                                <a:ea typeface="+mn-ea"/>
                                <a:cs typeface="+mn-cs"/>
                              </a:rPr>
                            </m:ctrlPr>
                          </m:dPr>
                          <m:e>
                            <m:d>
                              <m:dPr>
                                <m:ctrlPr>
                                  <a:rPr lang="en-US" sz="1100" i="1">
                                    <a:solidFill>
                                      <a:schemeClr val="tx1"/>
                                    </a:solidFill>
                                    <a:effectLst/>
                                    <a:latin typeface="Cambria Math" panose="02040503050406030204" pitchFamily="18" charset="0"/>
                                    <a:ea typeface="+mn-ea"/>
                                    <a:cs typeface="+mn-cs"/>
                                  </a:rPr>
                                </m:ctrlPr>
                              </m:dPr>
                              <m:e>
                                <m:r>
                                  <a:rPr lang="en-US" sz="1100" i="1">
                                    <a:solidFill>
                                      <a:schemeClr val="tx1"/>
                                    </a:solidFill>
                                    <a:effectLst/>
                                    <a:latin typeface="Cambria Math" panose="02040503050406030204" pitchFamily="18" charset="0"/>
                                    <a:ea typeface="+mn-ea"/>
                                    <a:cs typeface="+mn-cs"/>
                                  </a:rPr>
                                  <m:t>1−</m:t>
                                </m:r>
                                <m:r>
                                  <a:rPr lang="en-US" sz="1100" i="1">
                                    <a:solidFill>
                                      <a:schemeClr val="tx1"/>
                                    </a:solidFill>
                                    <a:effectLst/>
                                    <a:latin typeface="Cambria Math" panose="02040503050406030204" pitchFamily="18" charset="0"/>
                                    <a:ea typeface="+mn-ea"/>
                                    <a:cs typeface="+mn-cs"/>
                                  </a:rPr>
                                  <m:t>𝐻𝐶</m:t>
                                </m:r>
                                <m:r>
                                  <a:rPr lang="en-US" sz="1100" i="1">
                                    <a:solidFill>
                                      <a:schemeClr val="tx1"/>
                                    </a:solidFill>
                                    <a:effectLst/>
                                    <a:latin typeface="Cambria Math" panose="02040503050406030204" pitchFamily="18" charset="0"/>
                                    <a:ea typeface="+mn-ea"/>
                                    <a:cs typeface="+mn-cs"/>
                                  </a:rPr>
                                  <m:t>∗</m:t>
                                </m:r>
                                <m:f>
                                  <m:fPr>
                                    <m:ctrlPr>
                                      <a:rPr lang="en-US" sz="1100" i="1">
                                        <a:solidFill>
                                          <a:schemeClr val="tx1"/>
                                        </a:solidFill>
                                        <a:effectLst/>
                                        <a:latin typeface="Cambria Math" panose="02040503050406030204" pitchFamily="18" charset="0"/>
                                        <a:ea typeface="+mn-ea"/>
                                        <a:cs typeface="+mn-cs"/>
                                      </a:rPr>
                                    </m:ctrlPr>
                                  </m:fPr>
                                  <m:num>
                                    <m:d>
                                      <m:dPr>
                                        <m:ctrlPr>
                                          <a:rPr lang="en-US" sz="1100" i="1">
                                            <a:solidFill>
                                              <a:schemeClr val="tx1"/>
                                            </a:solidFill>
                                            <a:effectLst/>
                                            <a:latin typeface="Cambria Math" panose="02040503050406030204" pitchFamily="18" charset="0"/>
                                            <a:ea typeface="+mn-ea"/>
                                            <a:cs typeface="+mn-cs"/>
                                          </a:rPr>
                                        </m:ctrlPr>
                                      </m:dPr>
                                      <m:e>
                                        <m:r>
                                          <a:rPr lang="en-US" sz="1100" i="1">
                                            <a:solidFill>
                                              <a:schemeClr val="tx1"/>
                                            </a:solidFill>
                                            <a:effectLst/>
                                            <a:latin typeface="Cambria Math" panose="02040503050406030204" pitchFamily="18" charset="0"/>
                                            <a:ea typeface="+mn-ea"/>
                                            <a:cs typeface="+mn-cs"/>
                                          </a:rPr>
                                          <m:t>𝑈𝑛𝐶𝑜𝑙𝑙𝑎𝑡𝑈</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𝐿</m:t>
                                            </m:r>
                                          </m:e>
                                          <m: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𝑇𝑟𝑎𝑛𝑐h𝑒</m:t>
                                            </m:r>
                                          </m:sub>
                                        </m:sSub>
                                        <m:r>
                                          <a:rPr lang="en-US" sz="1100" i="1">
                                            <a:solidFill>
                                              <a:schemeClr val="tx1"/>
                                            </a:solidFill>
                                            <a:effectLst/>
                                            <a:latin typeface="Cambria Math" panose="02040503050406030204" pitchFamily="18" charset="0"/>
                                            <a:ea typeface="+mn-ea"/>
                                            <a:cs typeface="+mn-cs"/>
                                          </a:rPr>
                                          <m:t>∗1250%+</m:t>
                                        </m:r>
                                        <m:r>
                                          <a:rPr lang="en-US" sz="1100" i="1">
                                            <a:solidFill>
                                              <a:schemeClr val="tx1"/>
                                            </a:solidFill>
                                            <a:effectLst/>
                                            <a:latin typeface="Cambria Math" panose="02040503050406030204" pitchFamily="18" charset="0"/>
                                            <a:ea typeface="+mn-ea"/>
                                            <a:cs typeface="+mn-cs"/>
                                          </a:rPr>
                                          <m:t>𝑆𝑅𝐼</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𝐹</m:t>
                                            </m:r>
                                          </m:e>
                                          <m: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𝑇𝑟𝑎𝑛𝑐h𝑒</m:t>
                                            </m:r>
                                          </m:sub>
                                        </m:sSub>
                                        <m:r>
                                          <a:rPr lang="en-US" sz="1100" i="1">
                                            <a:solidFill>
                                              <a:schemeClr val="tx1"/>
                                            </a:solidFill>
                                            <a:effectLst/>
                                            <a:latin typeface="Cambria Math" panose="02040503050406030204" pitchFamily="18" charset="0"/>
                                            <a:ea typeface="+mn-ea"/>
                                            <a:cs typeface="+mn-cs"/>
                                          </a:rPr>
                                          <m:t>∗10%</m:t>
                                        </m:r>
                                      </m:e>
                                    </m:d>
                                  </m:num>
                                  <m:den>
                                    <m:d>
                                      <m:dPr>
                                        <m:ctrlPr>
                                          <a:rPr lang="en-US" sz="1100" i="1">
                                            <a:solidFill>
                                              <a:schemeClr val="tx1"/>
                                            </a:solidFill>
                                            <a:effectLst/>
                                            <a:latin typeface="Cambria Math" panose="02040503050406030204" pitchFamily="18" charset="0"/>
                                            <a:ea typeface="+mn-ea"/>
                                            <a:cs typeface="+mn-cs"/>
                                          </a:rPr>
                                        </m:ctrlPr>
                                      </m:dPr>
                                      <m:e>
                                        <m:r>
                                          <a:rPr lang="en-US" sz="1100" i="1">
                                            <a:solidFill>
                                              <a:schemeClr val="tx1"/>
                                            </a:solidFill>
                                            <a:effectLst/>
                                            <a:latin typeface="Cambria Math" panose="02040503050406030204" pitchFamily="18" charset="0"/>
                                            <a:ea typeface="+mn-ea"/>
                                            <a:cs typeface="+mn-cs"/>
                                          </a:rPr>
                                          <m:t>𝑅</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𝑊</m:t>
                                            </m:r>
                                          </m:e>
                                          <m: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𝑇𝑟𝑎𝑛𝑐h𝑒</m:t>
                                            </m:r>
                                          </m:sub>
                                        </m:s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𝐸𝐿</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𝑆</m:t>
                                            </m:r>
                                          </m:e>
                                          <m: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𝑇𝑟𝑎𝑛𝑐h𝑒</m:t>
                                            </m:r>
                                          </m:sub>
                                        </m:sSub>
                                        <m:r>
                                          <a:rPr lang="en-US" sz="1100" i="1">
                                            <a:solidFill>
                                              <a:schemeClr val="tx1"/>
                                            </a:solidFill>
                                            <a:effectLst/>
                                            <a:latin typeface="Cambria Math" panose="02040503050406030204" pitchFamily="18" charset="0"/>
                                            <a:ea typeface="+mn-ea"/>
                                            <a:cs typeface="+mn-cs"/>
                                          </a:rPr>
                                          <m:t>∗1250%</m:t>
                                        </m:r>
                                      </m:e>
                                    </m:d>
                                  </m:den>
                                </m:f>
                              </m:e>
                            </m:d>
                            <m:r>
                              <a:rPr lang="en-US" sz="1100" i="1">
                                <a:solidFill>
                                  <a:schemeClr val="tx1"/>
                                </a:solidFill>
                                <a:effectLst/>
                                <a:latin typeface="Cambria Math" panose="02040503050406030204" pitchFamily="18" charset="0"/>
                                <a:ea typeface="+mn-ea"/>
                                <a:cs typeface="+mn-cs"/>
                              </a:rPr>
                              <m:t>,0%</m:t>
                            </m:r>
                          </m:e>
                        </m:d>
                      </m:e>
                    </m:func>
                  </m:oMath>
                </m:oMathPara>
              </a14:m>
              <a:endParaRPr lang="en-US" sz="1100">
                <a:solidFill>
                  <a:schemeClr val="tx1"/>
                </a:solidFill>
                <a:effectLst/>
                <a:latin typeface="+mn-lt"/>
                <a:ea typeface="+mn-ea"/>
                <a:cs typeface="+mn-cs"/>
              </a:endParaRPr>
            </a:p>
            <a:p>
              <a:endParaRPr lang="en-US" sz="1100">
                <a:solidFill>
                  <a:schemeClr val="tx1"/>
                </a:solidFill>
                <a:effectLst/>
                <a:latin typeface="+mn-lt"/>
                <a:ea typeface="+mn-ea"/>
                <a:cs typeface="+mn-cs"/>
              </a:endParaRPr>
            </a:p>
          </xdr:txBody>
        </xdr:sp>
      </mc:Choice>
      <mc:Fallback xmlns="">
        <xdr:sp macro="" textlink="">
          <xdr:nvSpPr>
            <xdr:cNvPr id="15" name="TextBox 14">
              <a:extLst>
                <a:ext uri="{FF2B5EF4-FFF2-40B4-BE49-F238E27FC236}">
                  <a16:creationId xmlns:a16="http://schemas.microsoft.com/office/drawing/2014/main" id="{C6471666-3AAC-4311-9B68-C93CBC10BF58}"/>
                </a:ext>
              </a:extLst>
            </xdr:cNvPr>
            <xdr:cNvSpPr txBox="1"/>
          </xdr:nvSpPr>
          <xdr:spPr>
            <a:xfrm>
              <a:off x="6768351" y="43202411"/>
              <a:ext cx="6223001" cy="609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i="0">
                  <a:solidFill>
                    <a:schemeClr val="tx1"/>
                  </a:solidFill>
                  <a:effectLst/>
                  <a:latin typeface="Cambria Math" panose="02040503050406030204" pitchFamily="18" charset="0"/>
                  <a:ea typeface="+mn-ea"/>
                  <a:cs typeface="+mn-cs"/>
                </a:rPr>
                <a:t>〖𝐿𝑆𝐸𝐴_(%,𝑇𝑟𝑎𝑛𝑐ℎ𝑒)=𝑚𝑎𝑥〗⁡((1−𝐻𝐶∗((𝑈𝑛𝐶𝑜𝑙𝑙𝑎𝑡𝑈𝐿_(%,𝑇𝑟𝑎𝑛𝑐ℎ𝑒)∗1250%+𝑆𝑅𝐼𝐹_(%,𝑇𝑟𝑎𝑛𝑐ℎ𝑒)∗10%))/((𝑅𝑊_(%,𝑇𝑟𝑎𝑛𝑐ℎ𝑒)−𝐸𝐿𝑆_(%,𝑇𝑟𝑎𝑛𝑐ℎ𝑒)∗1250%) )),0%)</a:t>
              </a:r>
              <a:endParaRPr lang="en-US" sz="1100">
                <a:solidFill>
                  <a:schemeClr val="tx1"/>
                </a:solidFill>
                <a:effectLst/>
                <a:latin typeface="+mn-lt"/>
                <a:ea typeface="+mn-ea"/>
                <a:cs typeface="+mn-cs"/>
              </a:endParaRPr>
            </a:p>
            <a:p>
              <a:endParaRPr lang="en-US" sz="1100">
                <a:solidFill>
                  <a:schemeClr val="tx1"/>
                </a:solidFill>
                <a:effectLst/>
                <a:latin typeface="+mn-lt"/>
                <a:ea typeface="+mn-ea"/>
                <a:cs typeface="+mn-cs"/>
              </a:endParaRPr>
            </a:p>
          </xdr:txBody>
        </xdr:sp>
      </mc:Fallback>
    </mc:AlternateContent>
    <xdr:clientData/>
  </xdr:oneCellAnchor>
  <xdr:oneCellAnchor>
    <xdr:from>
      <xdr:col>4</xdr:col>
      <xdr:colOff>47812</xdr:colOff>
      <xdr:row>105</xdr:row>
      <xdr:rowOff>137457</xdr:rowOff>
    </xdr:from>
    <xdr:ext cx="5696752" cy="363305"/>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100-000010000000}"/>
                </a:ext>
              </a:extLst>
            </xdr:cNvPr>
            <xdr:cNvSpPr txBox="1"/>
          </xdr:nvSpPr>
          <xdr:spPr>
            <a:xfrm>
              <a:off x="6726518" y="40799869"/>
              <a:ext cx="5696752" cy="3633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US" sz="1100" i="1">
                        <a:solidFill>
                          <a:schemeClr val="tx1"/>
                        </a:solidFill>
                        <a:effectLst/>
                        <a:latin typeface="Cambria Math" panose="02040503050406030204" pitchFamily="18" charset="0"/>
                        <a:ea typeface="+mn-ea"/>
                        <a:cs typeface="+mn-cs"/>
                      </a:rPr>
                      <m:t>𝑈𝑛𝐶𝑜𝑙𝑙𝑎𝑡𝑈</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𝐿</m:t>
                        </m:r>
                      </m:e>
                      <m: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𝑇𝑟𝑎𝑛𝑐h𝑒</m:t>
                        </m:r>
                      </m:sub>
                    </m:sSub>
                    <m:r>
                      <a:rPr lang="en-US" sz="1100" i="1">
                        <a:solidFill>
                          <a:schemeClr val="tx1"/>
                        </a:solidFill>
                        <a:effectLst/>
                        <a:latin typeface="Cambria Math" panose="02040503050406030204" pitchFamily="18" charset="0"/>
                        <a:ea typeface="+mn-ea"/>
                        <a:cs typeface="+mn-cs"/>
                      </a:rPr>
                      <m:t>=</m:t>
                    </m:r>
                    <m:func>
                      <m:funcPr>
                        <m:ctrlPr>
                          <a:rPr lang="en-US" sz="1100" i="1">
                            <a:solidFill>
                              <a:schemeClr val="tx1"/>
                            </a:solidFill>
                            <a:effectLst/>
                            <a:latin typeface="Cambria Math" panose="02040503050406030204" pitchFamily="18" charset="0"/>
                            <a:ea typeface="+mn-ea"/>
                            <a:cs typeface="+mn-cs"/>
                          </a:rPr>
                        </m:ctrlPr>
                      </m:funcPr>
                      <m:fName>
                        <m:r>
                          <a:rPr lang="en-US" sz="1100" i="1">
                            <a:solidFill>
                              <a:schemeClr val="tx1"/>
                            </a:solidFill>
                            <a:effectLst/>
                            <a:latin typeface="Cambria Math" panose="02040503050406030204" pitchFamily="18" charset="0"/>
                            <a:ea typeface="+mn-ea"/>
                            <a:cs typeface="+mn-cs"/>
                          </a:rPr>
                          <m:t>𝑚𝑎𝑥</m:t>
                        </m:r>
                      </m:fName>
                      <m:e>
                        <m:d>
                          <m:dPr>
                            <m:ctrlPr>
                              <a:rPr lang="en-US" sz="1100" i="1">
                                <a:solidFill>
                                  <a:schemeClr val="tx1"/>
                                </a:solidFill>
                                <a:effectLst/>
                                <a:latin typeface="Cambria Math" panose="02040503050406030204" pitchFamily="18" charset="0"/>
                                <a:ea typeface="+mn-ea"/>
                                <a:cs typeface="+mn-cs"/>
                              </a:rPr>
                            </m:ctrlPr>
                          </m:dPr>
                          <m:e>
                            <m:r>
                              <a:rPr lang="en-US" sz="1100" i="1">
                                <a:solidFill>
                                  <a:schemeClr val="tx1"/>
                                </a:solidFill>
                                <a:effectLst/>
                                <a:latin typeface="Cambria Math" panose="02040503050406030204" pitchFamily="18" charset="0"/>
                                <a:ea typeface="+mn-ea"/>
                                <a:cs typeface="+mn-cs"/>
                              </a:rPr>
                              <m:t>0% , </m:t>
                            </m:r>
                            <m:r>
                              <a:rPr lang="en-US" sz="1100" i="1">
                                <a:solidFill>
                                  <a:schemeClr val="tx1"/>
                                </a:solidFill>
                                <a:effectLst/>
                                <a:latin typeface="Cambria Math" panose="02040503050406030204" pitchFamily="18" charset="0"/>
                                <a:ea typeface="+mn-ea"/>
                                <a:cs typeface="+mn-cs"/>
                              </a:rPr>
                              <m:t>𝑆𝐿</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𝑆</m:t>
                                </m:r>
                              </m:e>
                              <m: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𝑇𝑟𝑎𝑛𝑐h𝑒</m:t>
                                </m:r>
                              </m:sub>
                            </m:sSub>
                            <m:r>
                              <a:rPr lang="en-US" sz="1100" i="1">
                                <a:solidFill>
                                  <a:schemeClr val="tx1"/>
                                </a:solidFill>
                                <a:effectLst/>
                                <a:latin typeface="Cambria Math" panose="02040503050406030204" pitchFamily="18" charset="0"/>
                                <a:ea typeface="+mn-ea"/>
                                <a:cs typeface="+mn-cs"/>
                              </a:rPr>
                              <m:t>−</m:t>
                            </m:r>
                            <m:func>
                              <m:funcPr>
                                <m:ctrlPr>
                                  <a:rPr lang="en-US" sz="1100" i="1">
                                    <a:solidFill>
                                      <a:schemeClr val="tx1"/>
                                    </a:solidFill>
                                    <a:effectLst/>
                                    <a:latin typeface="Cambria Math" panose="02040503050406030204" pitchFamily="18" charset="0"/>
                                    <a:ea typeface="+mn-ea"/>
                                    <a:cs typeface="+mn-cs"/>
                                  </a:rPr>
                                </m:ctrlPr>
                              </m:funcPr>
                              <m:fName>
                                <m:r>
                                  <a:rPr lang="en-US" sz="1100" i="1">
                                    <a:solidFill>
                                      <a:schemeClr val="tx1"/>
                                    </a:solidFill>
                                    <a:effectLst/>
                                    <a:latin typeface="Cambria Math" panose="02040503050406030204" pitchFamily="18" charset="0"/>
                                    <a:ea typeface="+mn-ea"/>
                                    <a:cs typeface="+mn-cs"/>
                                  </a:rPr>
                                  <m:t>𝑚𝑎𝑥</m:t>
                                </m:r>
                              </m:fName>
                              <m:e>
                                <m:d>
                                  <m:dPr>
                                    <m:ctrlPr>
                                      <a:rPr lang="en-US" sz="1100" i="1">
                                        <a:solidFill>
                                          <a:schemeClr val="tx1"/>
                                        </a:solidFill>
                                        <a:effectLst/>
                                        <a:latin typeface="Cambria Math" panose="02040503050406030204" pitchFamily="18" charset="0"/>
                                        <a:ea typeface="+mn-ea"/>
                                        <a:cs typeface="+mn-cs"/>
                                      </a:rPr>
                                    </m:ctrlPr>
                                  </m:dPr>
                                  <m:e>
                                    <m:r>
                                      <a:rPr lang="en-US" sz="1100" i="1">
                                        <a:solidFill>
                                          <a:schemeClr val="tx1"/>
                                        </a:solidFill>
                                        <a:effectLst/>
                                        <a:latin typeface="Cambria Math" panose="02040503050406030204" pitchFamily="18" charset="0"/>
                                        <a:ea typeface="+mn-ea"/>
                                        <a:cs typeface="+mn-cs"/>
                                      </a:rPr>
                                      <m:t>𝐶𝑜𝑙𝑙𝑎</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𝑡</m:t>
                                        </m:r>
                                      </m:e>
                                      <m: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𝑅𝐼𝐹</m:t>
                                        </m:r>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𝑇𝑟𝑎𝑛𝑐h𝑒</m:t>
                                        </m:r>
                                      </m:sub>
                                    </m:sSub>
                                    <m:r>
                                      <a:rPr lang="en-US" sz="1100" i="1">
                                        <a:solidFill>
                                          <a:schemeClr val="tx1"/>
                                        </a:solidFill>
                                        <a:effectLst/>
                                        <a:latin typeface="Cambria Math" panose="02040503050406030204" pitchFamily="18" charset="0"/>
                                        <a:ea typeface="+mn-ea"/>
                                        <a:cs typeface="+mn-cs"/>
                                      </a:rPr>
                                      <m:t> , </m:t>
                                    </m:r>
                                    <m:r>
                                      <a:rPr lang="en-US" sz="1100" i="1">
                                        <a:solidFill>
                                          <a:schemeClr val="tx1"/>
                                        </a:solidFill>
                                        <a:effectLst/>
                                        <a:latin typeface="Cambria Math" panose="02040503050406030204" pitchFamily="18" charset="0"/>
                                        <a:ea typeface="+mn-ea"/>
                                        <a:cs typeface="+mn-cs"/>
                                      </a:rPr>
                                      <m:t>𝐸𝐿</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𝑆</m:t>
                                        </m:r>
                                      </m:e>
                                      <m: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𝑇𝑟𝑎𝑛𝑐h𝑒</m:t>
                                        </m:r>
                                      </m:sub>
                                    </m:sSub>
                                  </m:e>
                                </m:d>
                              </m:e>
                            </m:func>
                          </m:e>
                        </m:d>
                      </m:e>
                    </m:func>
                  </m:oMath>
                </m:oMathPara>
              </a14:m>
              <a:endParaRPr lang="en-US" sz="1100">
                <a:solidFill>
                  <a:schemeClr val="tx1"/>
                </a:solidFill>
                <a:effectLst/>
                <a:latin typeface="+mn-lt"/>
                <a:ea typeface="+mn-ea"/>
                <a:cs typeface="+mn-cs"/>
              </a:endParaRPr>
            </a:p>
            <a:p>
              <a:endParaRPr lang="en-US" sz="1100">
                <a:solidFill>
                  <a:schemeClr val="tx1"/>
                </a:solidFill>
                <a:effectLst/>
                <a:latin typeface="+mn-lt"/>
                <a:ea typeface="+mn-ea"/>
                <a:cs typeface="+mn-cs"/>
              </a:endParaRPr>
            </a:p>
          </xdr:txBody>
        </xdr:sp>
      </mc:Choice>
      <mc:Fallback xmlns="">
        <xdr:sp macro="" textlink="">
          <xdr:nvSpPr>
            <xdr:cNvPr id="16" name="TextBox 15">
              <a:extLst>
                <a:ext uri="{FF2B5EF4-FFF2-40B4-BE49-F238E27FC236}">
                  <a16:creationId xmlns:a16="http://schemas.microsoft.com/office/drawing/2014/main" id="{CC72F5D5-2353-4798-A223-363085D05506}"/>
                </a:ext>
              </a:extLst>
            </xdr:cNvPr>
            <xdr:cNvSpPr txBox="1"/>
          </xdr:nvSpPr>
          <xdr:spPr>
            <a:xfrm>
              <a:off x="6726518" y="40799869"/>
              <a:ext cx="5696752" cy="3633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i="0">
                  <a:solidFill>
                    <a:schemeClr val="tx1"/>
                  </a:solidFill>
                  <a:effectLst/>
                  <a:latin typeface="Cambria Math" panose="02040503050406030204" pitchFamily="18" charset="0"/>
                  <a:ea typeface="+mn-ea"/>
                  <a:cs typeface="+mn-cs"/>
                </a:rPr>
                <a:t>𝑈𝑛𝐶𝑜𝑙𝑙𝑎𝑡𝑈𝐿_(%,𝑇𝑟𝑎𝑛𝑐ℎ𝑒)=𝑚𝑎𝑥⁡(0% , 𝑆𝐿𝑆_(%,𝑇𝑟𝑎𝑛𝑐ℎ𝑒)−𝑚𝑎𝑥⁡(𝐶𝑜𝑙𝑙𝑎𝑡_(%𝑅𝐼𝐹,𝑇𝑟𝑎𝑛𝑐ℎ𝑒)  , 𝐸𝐿𝑆_(%,𝑇𝑟𝑎𝑛𝑐ℎ𝑒) ) )</a:t>
              </a:r>
              <a:endParaRPr lang="en-US" sz="1100">
                <a:solidFill>
                  <a:schemeClr val="tx1"/>
                </a:solidFill>
                <a:effectLst/>
                <a:latin typeface="+mn-lt"/>
                <a:ea typeface="+mn-ea"/>
                <a:cs typeface="+mn-cs"/>
              </a:endParaRPr>
            </a:p>
            <a:p>
              <a:endParaRPr lang="en-US" sz="1100">
                <a:solidFill>
                  <a:schemeClr val="tx1"/>
                </a:solidFill>
                <a:effectLst/>
                <a:latin typeface="+mn-lt"/>
                <a:ea typeface="+mn-ea"/>
                <a:cs typeface="+mn-cs"/>
              </a:endParaRPr>
            </a:p>
          </xdr:txBody>
        </xdr:sp>
      </mc:Fallback>
    </mc:AlternateContent>
    <xdr:clientData/>
  </xdr:oneCellAnchor>
  <xdr:oneCellAnchor>
    <xdr:from>
      <xdr:col>4</xdr:col>
      <xdr:colOff>245036</xdr:colOff>
      <xdr:row>110</xdr:row>
      <xdr:rowOff>245035</xdr:rowOff>
    </xdr:from>
    <xdr:ext cx="3929217" cy="191078"/>
    <mc:AlternateContent xmlns:mc="http://schemas.openxmlformats.org/markup-compatibility/2006" xmlns:a14="http://schemas.microsoft.com/office/drawing/2010/main">
      <mc:Choice Requires="a14">
        <xdr:sp macro="" textlink="">
          <xdr:nvSpPr>
            <xdr:cNvPr id="17" name="TextBox 16">
              <a:extLst>
                <a:ext uri="{FF2B5EF4-FFF2-40B4-BE49-F238E27FC236}">
                  <a16:creationId xmlns:a16="http://schemas.microsoft.com/office/drawing/2014/main" id="{00000000-0008-0000-0100-000011000000}"/>
                </a:ext>
              </a:extLst>
            </xdr:cNvPr>
            <xdr:cNvSpPr txBox="1"/>
          </xdr:nvSpPr>
          <xdr:spPr>
            <a:xfrm>
              <a:off x="4425453" y="41583535"/>
              <a:ext cx="3929217" cy="1910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solidFill>
                          <a:sysClr val="windowText" lastClr="000000"/>
                        </a:solidFill>
                        <a:effectLst/>
                        <a:latin typeface="Cambria Math" panose="02040503050406030204" pitchFamily="18" charset="0"/>
                        <a:ea typeface="+mn-ea"/>
                        <a:cs typeface="+mn-cs"/>
                      </a:rPr>
                      <m:t>𝑆𝑅𝐼</m:t>
                    </m:r>
                    <m:sSub>
                      <m:sSubPr>
                        <m:ctrlPr>
                          <a:rPr lang="en-US" sz="1100" i="1">
                            <a:solidFill>
                              <a:sysClr val="windowText" lastClr="000000"/>
                            </a:solidFill>
                            <a:effectLst/>
                            <a:latin typeface="Cambria Math" panose="02040503050406030204" pitchFamily="18" charset="0"/>
                            <a:ea typeface="+mn-ea"/>
                            <a:cs typeface="+mn-cs"/>
                          </a:rPr>
                        </m:ctrlPr>
                      </m:sSubPr>
                      <m:e>
                        <m:r>
                          <a:rPr lang="en-US" sz="1100" i="1">
                            <a:solidFill>
                              <a:sysClr val="windowText" lastClr="000000"/>
                            </a:solidFill>
                            <a:effectLst/>
                            <a:latin typeface="Cambria Math" panose="02040503050406030204" pitchFamily="18" charset="0"/>
                            <a:ea typeface="+mn-ea"/>
                            <a:cs typeface="+mn-cs"/>
                          </a:rPr>
                          <m:t>𝐹</m:t>
                        </m:r>
                      </m:e>
                      <m:sub>
                        <m:r>
                          <a:rPr lang="en-US" sz="1100" i="1">
                            <a:solidFill>
                              <a:sysClr val="windowText" lastClr="000000"/>
                            </a:solidFill>
                            <a:effectLst/>
                            <a:latin typeface="Cambria Math" panose="02040503050406030204" pitchFamily="18" charset="0"/>
                            <a:ea typeface="+mn-ea"/>
                            <a:cs typeface="+mn-cs"/>
                          </a:rPr>
                          <m:t>%,</m:t>
                        </m:r>
                        <m:r>
                          <a:rPr lang="en-US" sz="1100" i="1">
                            <a:solidFill>
                              <a:sysClr val="windowText" lastClr="000000"/>
                            </a:solidFill>
                            <a:effectLst/>
                            <a:latin typeface="Cambria Math" panose="02040503050406030204" pitchFamily="18" charset="0"/>
                            <a:ea typeface="+mn-ea"/>
                            <a:cs typeface="+mn-cs"/>
                          </a:rPr>
                          <m:t>𝑇𝑟𝑎𝑛𝑐h𝑒</m:t>
                        </m:r>
                      </m:sub>
                    </m:sSub>
                    <m:r>
                      <a:rPr lang="en-US" sz="1100" i="1">
                        <a:solidFill>
                          <a:sysClr val="windowText" lastClr="000000"/>
                        </a:solidFill>
                        <a:effectLst/>
                        <a:latin typeface="Cambria Math" panose="02040503050406030204" pitchFamily="18" charset="0"/>
                        <a:ea typeface="+mn-ea"/>
                        <a:cs typeface="+mn-cs"/>
                      </a:rPr>
                      <m:t>=</m:t>
                    </m:r>
                    <m:func>
                      <m:funcPr>
                        <m:ctrlPr>
                          <a:rPr lang="en-US" sz="1100" i="1">
                            <a:solidFill>
                              <a:sysClr val="windowText" lastClr="000000"/>
                            </a:solidFill>
                            <a:effectLst/>
                            <a:latin typeface="Cambria Math" panose="02040503050406030204" pitchFamily="18" charset="0"/>
                            <a:ea typeface="+mn-ea"/>
                            <a:cs typeface="+mn-cs"/>
                          </a:rPr>
                        </m:ctrlPr>
                      </m:funcPr>
                      <m:fName>
                        <m:r>
                          <a:rPr lang="en-US" sz="1100" b="0" i="1">
                            <a:solidFill>
                              <a:sysClr val="windowText" lastClr="000000"/>
                            </a:solidFill>
                            <a:effectLst/>
                            <a:latin typeface="Cambria Math" panose="02040503050406030204" pitchFamily="18" charset="0"/>
                            <a:ea typeface="+mn-ea"/>
                            <a:cs typeface="+mn-cs"/>
                          </a:rPr>
                          <m:t>100%−</m:t>
                        </m:r>
                        <m:r>
                          <a:rPr lang="en-US" sz="1100" i="1">
                            <a:solidFill>
                              <a:sysClr val="windowText" lastClr="000000"/>
                            </a:solidFill>
                            <a:effectLst/>
                            <a:latin typeface="Cambria Math" panose="02040503050406030204" pitchFamily="18" charset="0"/>
                            <a:ea typeface="+mn-ea"/>
                            <a:cs typeface="+mn-cs"/>
                          </a:rPr>
                          <m:t>𝑚𝑎𝑥</m:t>
                        </m:r>
                      </m:fName>
                      <m:e>
                        <m:d>
                          <m:dPr>
                            <m:ctrlPr>
                              <a:rPr lang="en-US" sz="1100" i="1">
                                <a:solidFill>
                                  <a:sysClr val="windowText" lastClr="000000"/>
                                </a:solidFill>
                                <a:effectLst/>
                                <a:latin typeface="Cambria Math" panose="02040503050406030204" pitchFamily="18" charset="0"/>
                                <a:ea typeface="+mn-ea"/>
                                <a:cs typeface="+mn-cs"/>
                              </a:rPr>
                            </m:ctrlPr>
                          </m:dPr>
                          <m:e>
                            <m:r>
                              <a:rPr lang="en-US" sz="1100" i="1">
                                <a:solidFill>
                                  <a:sysClr val="windowText" lastClr="000000"/>
                                </a:solidFill>
                                <a:effectLst/>
                                <a:latin typeface="Cambria Math" panose="02040503050406030204" pitchFamily="18" charset="0"/>
                                <a:ea typeface="+mn-ea"/>
                                <a:cs typeface="+mn-cs"/>
                              </a:rPr>
                              <m:t>𝑆𝐿</m:t>
                            </m:r>
                            <m:sSub>
                              <m:sSubPr>
                                <m:ctrlPr>
                                  <a:rPr lang="en-US" sz="1100" i="1">
                                    <a:solidFill>
                                      <a:sysClr val="windowText" lastClr="000000"/>
                                    </a:solidFill>
                                    <a:effectLst/>
                                    <a:latin typeface="Cambria Math" panose="02040503050406030204" pitchFamily="18" charset="0"/>
                                    <a:ea typeface="+mn-ea"/>
                                    <a:cs typeface="+mn-cs"/>
                                  </a:rPr>
                                </m:ctrlPr>
                              </m:sSubPr>
                              <m:e>
                                <m:r>
                                  <a:rPr lang="en-US" sz="1100" i="1">
                                    <a:solidFill>
                                      <a:sysClr val="windowText" lastClr="000000"/>
                                    </a:solidFill>
                                    <a:effectLst/>
                                    <a:latin typeface="Cambria Math" panose="02040503050406030204" pitchFamily="18" charset="0"/>
                                    <a:ea typeface="+mn-ea"/>
                                    <a:cs typeface="+mn-cs"/>
                                  </a:rPr>
                                  <m:t>𝑆</m:t>
                                </m:r>
                              </m:e>
                              <m:sub>
                                <m:r>
                                  <a:rPr lang="en-US" sz="1100" i="1">
                                    <a:solidFill>
                                      <a:sysClr val="windowText" lastClr="000000"/>
                                    </a:solidFill>
                                    <a:effectLst/>
                                    <a:latin typeface="Cambria Math" panose="02040503050406030204" pitchFamily="18" charset="0"/>
                                    <a:ea typeface="+mn-ea"/>
                                    <a:cs typeface="+mn-cs"/>
                                  </a:rPr>
                                  <m:t>%,</m:t>
                                </m:r>
                                <m:r>
                                  <a:rPr lang="en-US" sz="1100" i="1">
                                    <a:solidFill>
                                      <a:sysClr val="windowText" lastClr="000000"/>
                                    </a:solidFill>
                                    <a:effectLst/>
                                    <a:latin typeface="Cambria Math" panose="02040503050406030204" pitchFamily="18" charset="0"/>
                                    <a:ea typeface="+mn-ea"/>
                                    <a:cs typeface="+mn-cs"/>
                                  </a:rPr>
                                  <m:t>𝑇𝑟𝑎𝑛𝑐h𝑒</m:t>
                                </m:r>
                              </m:sub>
                            </m:sSub>
                            <m:r>
                              <a:rPr lang="en-US" sz="1100" i="1">
                                <a:solidFill>
                                  <a:sysClr val="windowText" lastClr="000000"/>
                                </a:solidFill>
                                <a:effectLst/>
                                <a:latin typeface="Cambria Math" panose="02040503050406030204" pitchFamily="18" charset="0"/>
                                <a:ea typeface="+mn-ea"/>
                                <a:cs typeface="+mn-cs"/>
                              </a:rPr>
                              <m:t>, </m:t>
                            </m:r>
                            <m:r>
                              <a:rPr lang="en-US" sz="1100" i="1">
                                <a:solidFill>
                                  <a:sysClr val="windowText" lastClr="000000"/>
                                </a:solidFill>
                                <a:effectLst/>
                                <a:latin typeface="Cambria Math" panose="02040503050406030204" pitchFamily="18" charset="0"/>
                                <a:ea typeface="+mn-ea"/>
                                <a:cs typeface="+mn-cs"/>
                              </a:rPr>
                              <m:t>𝐶𝑜𝑙𝑙𝑎</m:t>
                            </m:r>
                            <m:sSub>
                              <m:sSubPr>
                                <m:ctrlPr>
                                  <a:rPr lang="en-US" sz="1100" i="1">
                                    <a:solidFill>
                                      <a:sysClr val="windowText" lastClr="000000"/>
                                    </a:solidFill>
                                    <a:effectLst/>
                                    <a:latin typeface="Cambria Math" panose="02040503050406030204" pitchFamily="18" charset="0"/>
                                    <a:ea typeface="+mn-ea"/>
                                    <a:cs typeface="+mn-cs"/>
                                  </a:rPr>
                                </m:ctrlPr>
                              </m:sSubPr>
                              <m:e>
                                <m:r>
                                  <a:rPr lang="en-US" sz="1100" i="1">
                                    <a:solidFill>
                                      <a:sysClr val="windowText" lastClr="000000"/>
                                    </a:solidFill>
                                    <a:effectLst/>
                                    <a:latin typeface="Cambria Math" panose="02040503050406030204" pitchFamily="18" charset="0"/>
                                    <a:ea typeface="+mn-ea"/>
                                    <a:cs typeface="+mn-cs"/>
                                  </a:rPr>
                                  <m:t>𝑡</m:t>
                                </m:r>
                              </m:e>
                              <m:sub>
                                <m:r>
                                  <a:rPr lang="en-US" sz="1100" i="1">
                                    <a:solidFill>
                                      <a:sysClr val="windowText" lastClr="000000"/>
                                    </a:solidFill>
                                    <a:effectLst/>
                                    <a:latin typeface="Cambria Math" panose="02040503050406030204" pitchFamily="18" charset="0"/>
                                    <a:ea typeface="+mn-ea"/>
                                    <a:cs typeface="+mn-cs"/>
                                  </a:rPr>
                                  <m:t>%</m:t>
                                </m:r>
                                <m:r>
                                  <a:rPr lang="en-US" sz="1100" i="1">
                                    <a:solidFill>
                                      <a:sysClr val="windowText" lastClr="000000"/>
                                    </a:solidFill>
                                    <a:effectLst/>
                                    <a:latin typeface="Cambria Math" panose="02040503050406030204" pitchFamily="18" charset="0"/>
                                    <a:ea typeface="+mn-ea"/>
                                    <a:cs typeface="+mn-cs"/>
                                  </a:rPr>
                                  <m:t>𝑅𝐼𝐹</m:t>
                                </m:r>
                                <m:r>
                                  <a:rPr lang="en-US" sz="1100" i="1">
                                    <a:solidFill>
                                      <a:sysClr val="windowText" lastClr="000000"/>
                                    </a:solidFill>
                                    <a:effectLst/>
                                    <a:latin typeface="Cambria Math" panose="02040503050406030204" pitchFamily="18" charset="0"/>
                                    <a:ea typeface="+mn-ea"/>
                                    <a:cs typeface="+mn-cs"/>
                                  </a:rPr>
                                  <m:t>,</m:t>
                                </m:r>
                                <m:r>
                                  <a:rPr lang="en-US" sz="1100" i="1">
                                    <a:solidFill>
                                      <a:sysClr val="windowText" lastClr="000000"/>
                                    </a:solidFill>
                                    <a:effectLst/>
                                    <a:latin typeface="Cambria Math" panose="02040503050406030204" pitchFamily="18" charset="0"/>
                                    <a:ea typeface="+mn-ea"/>
                                    <a:cs typeface="+mn-cs"/>
                                  </a:rPr>
                                  <m:t>𝑇𝑟𝑎𝑛𝑐h𝑒</m:t>
                                </m:r>
                              </m:sub>
                            </m:sSub>
                          </m:e>
                        </m:d>
                      </m:e>
                    </m:func>
                  </m:oMath>
                </m:oMathPara>
              </a14:m>
              <a:endParaRPr lang="en-US" sz="1100">
                <a:solidFill>
                  <a:sysClr val="windowText" lastClr="000000"/>
                </a:solidFill>
                <a:effectLst/>
                <a:latin typeface="+mn-lt"/>
                <a:ea typeface="+mn-ea"/>
                <a:cs typeface="+mn-cs"/>
              </a:endParaRPr>
            </a:p>
          </xdr:txBody>
        </xdr:sp>
      </mc:Choice>
      <mc:Fallback xmlns="">
        <xdr:sp macro="" textlink="">
          <xdr:nvSpPr>
            <xdr:cNvPr id="17" name="TextBox 16">
              <a:extLst>
                <a:ext uri="{FF2B5EF4-FFF2-40B4-BE49-F238E27FC236}">
                  <a16:creationId xmlns:a16="http://schemas.microsoft.com/office/drawing/2014/main" id="{9E2BAD6A-DE31-4ACA-B840-4739DD860AE7}"/>
                </a:ext>
              </a:extLst>
            </xdr:cNvPr>
            <xdr:cNvSpPr txBox="1"/>
          </xdr:nvSpPr>
          <xdr:spPr>
            <a:xfrm>
              <a:off x="4425453" y="41583535"/>
              <a:ext cx="3929217" cy="1910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solidFill>
                    <a:sysClr val="windowText" lastClr="000000"/>
                  </a:solidFill>
                  <a:effectLst/>
                  <a:latin typeface="Cambria Math" panose="02040503050406030204" pitchFamily="18" charset="0"/>
                  <a:ea typeface="+mn-ea"/>
                  <a:cs typeface="+mn-cs"/>
                </a:rPr>
                <a:t>𝑆𝑅𝐼𝐹_(%,𝑇𝑟𝑎𝑛𝑐ℎ𝑒)=〖</a:t>
              </a:r>
              <a:r>
                <a:rPr lang="en-US" sz="1100" b="0" i="0">
                  <a:solidFill>
                    <a:sysClr val="windowText" lastClr="000000"/>
                  </a:solidFill>
                  <a:effectLst/>
                  <a:latin typeface="Cambria Math" panose="02040503050406030204" pitchFamily="18" charset="0"/>
                  <a:ea typeface="+mn-ea"/>
                  <a:cs typeface="+mn-cs"/>
                </a:rPr>
                <a:t>100%−</a:t>
              </a:r>
              <a:r>
                <a:rPr lang="en-US" sz="1100" i="0">
                  <a:solidFill>
                    <a:sysClr val="windowText" lastClr="000000"/>
                  </a:solidFill>
                  <a:effectLst/>
                  <a:latin typeface="Cambria Math" panose="02040503050406030204" pitchFamily="18" charset="0"/>
                  <a:ea typeface="+mn-ea"/>
                  <a:cs typeface="+mn-cs"/>
                </a:rPr>
                <a:t>𝑚𝑎𝑥〗⁡(𝑆𝐿𝑆_(%,𝑇𝑟𝑎𝑛𝑐ℎ𝑒), 𝐶𝑜𝑙𝑙𝑎𝑡_(%𝑅𝐼𝐹,𝑇𝑟𝑎𝑛𝑐ℎ𝑒) )</a:t>
              </a:r>
              <a:endParaRPr lang="en-US" sz="1100">
                <a:solidFill>
                  <a:sysClr val="windowText" lastClr="000000"/>
                </a:solidFill>
                <a:effectLst/>
                <a:latin typeface="+mn-lt"/>
                <a:ea typeface="+mn-ea"/>
                <a:cs typeface="+mn-cs"/>
              </a:endParaRPr>
            </a:p>
          </xdr:txBody>
        </xdr:sp>
      </mc:Fallback>
    </mc:AlternateContent>
    <xdr:clientData/>
  </xdr:oneCellAnchor>
  <xdr:oneCellAnchor>
    <xdr:from>
      <xdr:col>4</xdr:col>
      <xdr:colOff>419846</xdr:colOff>
      <xdr:row>125</xdr:row>
      <xdr:rowOff>180788</xdr:rowOff>
    </xdr:from>
    <xdr:ext cx="2526140" cy="191078"/>
    <mc:AlternateContent xmlns:mc="http://schemas.openxmlformats.org/markup-compatibility/2006" xmlns:a14="http://schemas.microsoft.com/office/drawing/2010/main">
      <mc:Choice Requires="a14">
        <xdr:sp macro="" textlink="">
          <xdr:nvSpPr>
            <xdr:cNvPr id="18" name="TextBox 17">
              <a:extLst>
                <a:ext uri="{FF2B5EF4-FFF2-40B4-BE49-F238E27FC236}">
                  <a16:creationId xmlns:a16="http://schemas.microsoft.com/office/drawing/2014/main" id="{00000000-0008-0000-0100-000012000000}"/>
                </a:ext>
              </a:extLst>
            </xdr:cNvPr>
            <xdr:cNvSpPr txBox="1"/>
          </xdr:nvSpPr>
          <xdr:spPr>
            <a:xfrm>
              <a:off x="7098552" y="44556082"/>
              <a:ext cx="2526140" cy="1910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solidFill>
                          <a:schemeClr val="tx1"/>
                        </a:solidFill>
                        <a:effectLst/>
                        <a:latin typeface="Cambria Math" panose="02040503050406030204" pitchFamily="18" charset="0"/>
                        <a:ea typeface="+mn-ea"/>
                        <a:cs typeface="+mn-cs"/>
                      </a:rPr>
                      <m:t>𝑖𝑓</m:t>
                    </m:r>
                    <m:r>
                      <a:rPr lang="en-US" sz="1100" i="1">
                        <a:solidFill>
                          <a:schemeClr val="tx1"/>
                        </a:solidFill>
                        <a:effectLst/>
                        <a:latin typeface="Cambria Math" panose="02040503050406030204" pitchFamily="18" charset="0"/>
                        <a:ea typeface="+mn-ea"/>
                        <a:cs typeface="+mn-cs"/>
                      </a:rPr>
                      <m:t> </m:t>
                    </m:r>
                    <m:d>
                      <m:dPr>
                        <m:ctrlPr>
                          <a:rPr lang="en-US" sz="1100" i="1">
                            <a:solidFill>
                              <a:schemeClr val="tx1"/>
                            </a:solidFill>
                            <a:effectLst/>
                            <a:latin typeface="Cambria Math" panose="02040503050406030204" pitchFamily="18" charset="0"/>
                            <a:ea typeface="+mn-ea"/>
                            <a:cs typeface="+mn-cs"/>
                          </a:rPr>
                        </m:ctrlPr>
                      </m:dPr>
                      <m:e>
                        <m:r>
                          <a:rPr lang="en-US" sz="1100" i="1">
                            <a:solidFill>
                              <a:schemeClr val="tx1"/>
                            </a:solidFill>
                            <a:effectLst/>
                            <a:latin typeface="Cambria Math" panose="02040503050406030204" pitchFamily="18" charset="0"/>
                            <a:ea typeface="+mn-ea"/>
                            <a:cs typeface="+mn-cs"/>
                          </a:rPr>
                          <m:t>𝑆𝐿</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𝑆</m:t>
                            </m:r>
                          </m:e>
                          <m: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𝑇𝑟𝑎𝑛𝑐h𝑒</m:t>
                            </m:r>
                          </m:sub>
                        </m:s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𝐸𝐿</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𝑆</m:t>
                            </m:r>
                          </m:e>
                          <m: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𝑇𝑟𝑎𝑛𝑐h𝑒</m:t>
                            </m:r>
                          </m:sub>
                        </m:sSub>
                      </m:e>
                    </m:d>
                    <m:r>
                      <a:rPr lang="en-US" sz="1100" i="1">
                        <a:solidFill>
                          <a:schemeClr val="tx1"/>
                        </a:solidFill>
                        <a:effectLst/>
                        <a:latin typeface="Cambria Math" panose="02040503050406030204" pitchFamily="18" charset="0"/>
                        <a:ea typeface="+mn-ea"/>
                        <a:cs typeface="+mn-cs"/>
                      </a:rPr>
                      <m:t>&gt;0 </m:t>
                    </m:r>
                    <m:r>
                      <a:rPr lang="en-US" sz="1100" i="1">
                        <a:solidFill>
                          <a:schemeClr val="tx1"/>
                        </a:solidFill>
                        <a:effectLst/>
                        <a:latin typeface="Cambria Math" panose="02040503050406030204" pitchFamily="18" charset="0"/>
                        <a:ea typeface="+mn-ea"/>
                        <a:cs typeface="+mn-cs"/>
                      </a:rPr>
                      <m:t>𝑡h𝑒𝑛</m:t>
                    </m:r>
                  </m:oMath>
                </m:oMathPara>
              </a14:m>
              <a:endParaRPr lang="en-US" sz="1100">
                <a:solidFill>
                  <a:schemeClr val="tx1"/>
                </a:solidFill>
                <a:effectLst/>
                <a:latin typeface="+mn-lt"/>
                <a:ea typeface="+mn-ea"/>
                <a:cs typeface="+mn-cs"/>
              </a:endParaRPr>
            </a:p>
          </xdr:txBody>
        </xdr:sp>
      </mc:Choice>
      <mc:Fallback xmlns="">
        <xdr:sp macro="" textlink="">
          <xdr:nvSpPr>
            <xdr:cNvPr id="18" name="TextBox 17">
              <a:extLst>
                <a:ext uri="{FF2B5EF4-FFF2-40B4-BE49-F238E27FC236}">
                  <a16:creationId xmlns:a16="http://schemas.microsoft.com/office/drawing/2014/main" id="{010533C3-1919-4121-A24F-E63A3FA20241}"/>
                </a:ext>
              </a:extLst>
            </xdr:cNvPr>
            <xdr:cNvSpPr txBox="1"/>
          </xdr:nvSpPr>
          <xdr:spPr>
            <a:xfrm>
              <a:off x="7098552" y="44556082"/>
              <a:ext cx="2526140" cy="1910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i="0">
                  <a:solidFill>
                    <a:schemeClr val="tx1"/>
                  </a:solidFill>
                  <a:effectLst/>
                  <a:latin typeface="+mn-lt"/>
                  <a:ea typeface="+mn-ea"/>
                  <a:cs typeface="+mn-cs"/>
                </a:rPr>
                <a:t>𝑖𝑓 (𝑆𝐿𝑆_(%,𝑇𝑟𝑎𝑛𝑐ℎ𝑒)−𝐸𝐿𝑆_(%,𝑇𝑟𝑎𝑛𝑐ℎ𝑒) )&gt;0 𝑡ℎ𝑒𝑛</a:t>
              </a:r>
              <a:endParaRPr lang="en-US" sz="1100">
                <a:solidFill>
                  <a:schemeClr val="tx1"/>
                </a:solidFill>
                <a:effectLst/>
                <a:latin typeface="+mn-lt"/>
                <a:ea typeface="+mn-ea"/>
                <a:cs typeface="+mn-cs"/>
              </a:endParaRPr>
            </a:p>
          </xdr:txBody>
        </xdr:sp>
      </mc:Fallback>
    </mc:AlternateContent>
    <xdr:clientData/>
  </xdr:oneCellAnchor>
  <xdr:oneCellAnchor>
    <xdr:from>
      <xdr:col>4</xdr:col>
      <xdr:colOff>385483</xdr:colOff>
      <xdr:row>126</xdr:row>
      <xdr:rowOff>221129</xdr:rowOff>
    </xdr:from>
    <xdr:ext cx="5155129" cy="526811"/>
    <mc:AlternateContent xmlns:mc="http://schemas.openxmlformats.org/markup-compatibility/2006" xmlns:a14="http://schemas.microsoft.com/office/drawing/2010/main">
      <mc:Choice Requires="a14">
        <xdr:sp macro="" textlink="">
          <xdr:nvSpPr>
            <xdr:cNvPr id="19" name="TextBox 18">
              <a:extLst>
                <a:ext uri="{FF2B5EF4-FFF2-40B4-BE49-F238E27FC236}">
                  <a16:creationId xmlns:a16="http://schemas.microsoft.com/office/drawing/2014/main" id="{00000000-0008-0000-0100-000013000000}"/>
                </a:ext>
              </a:extLst>
            </xdr:cNvPr>
            <xdr:cNvSpPr txBox="1"/>
          </xdr:nvSpPr>
          <xdr:spPr>
            <a:xfrm>
              <a:off x="7064189" y="44895247"/>
              <a:ext cx="5155129" cy="5268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solidFill>
                          <a:schemeClr val="tx1"/>
                        </a:solidFill>
                        <a:effectLst/>
                        <a:latin typeface="Cambria Math" panose="02040503050406030204" pitchFamily="18" charset="0"/>
                        <a:ea typeface="+mn-ea"/>
                        <a:cs typeface="+mn-cs"/>
                      </a:rPr>
                      <m:t>𝐿𝑇𝐸</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𝐴</m:t>
                        </m:r>
                      </m:e>
                      <m: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𝑇𝑟𝑎𝑛𝑐h𝑒</m:t>
                        </m:r>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𝐶𝑀</m:t>
                        </m:r>
                      </m:sub>
                    </m:sSub>
                    <m:r>
                      <a:rPr lang="en-US" sz="1100" i="1">
                        <a:solidFill>
                          <a:schemeClr val="tx1"/>
                        </a:solidFill>
                        <a:effectLst/>
                        <a:latin typeface="Cambria Math" panose="02040503050406030204" pitchFamily="18" charset="0"/>
                        <a:ea typeface="+mn-ea"/>
                        <a:cs typeface="+mn-cs"/>
                      </a:rPr>
                      <m:t>=</m:t>
                    </m:r>
                    <m:f>
                      <m:fPr>
                        <m:ctrlPr>
                          <a:rPr lang="en-US" sz="1100" i="1">
                            <a:solidFill>
                              <a:schemeClr val="tx1"/>
                            </a:solidFill>
                            <a:effectLst/>
                            <a:latin typeface="Cambria Math" panose="02040503050406030204" pitchFamily="18" charset="0"/>
                            <a:ea typeface="+mn-ea"/>
                            <a:cs typeface="+mn-cs"/>
                          </a:rPr>
                        </m:ctrlPr>
                      </m:fPr>
                      <m:num>
                        <m:r>
                          <a:rPr lang="en-US" sz="1100" i="1">
                            <a:solidFill>
                              <a:schemeClr val="tx1"/>
                            </a:solidFill>
                            <a:effectLst/>
                            <a:latin typeface="Cambria Math" panose="02040503050406030204" pitchFamily="18" charset="0"/>
                            <a:ea typeface="+mn-ea"/>
                            <a:cs typeface="+mn-cs"/>
                          </a:rPr>
                          <m:t>100%∗</m:t>
                        </m:r>
                        <m:func>
                          <m:funcPr>
                            <m:ctrlPr>
                              <a:rPr lang="en-US" sz="1100" i="1">
                                <a:solidFill>
                                  <a:schemeClr val="tx1"/>
                                </a:solidFill>
                                <a:effectLst/>
                                <a:latin typeface="Cambria Math" panose="02040503050406030204" pitchFamily="18" charset="0"/>
                                <a:ea typeface="+mn-ea"/>
                                <a:cs typeface="+mn-cs"/>
                              </a:rPr>
                            </m:ctrlPr>
                          </m:funcPr>
                          <m:fName>
                            <m:r>
                              <m:rPr>
                                <m:sty m:val="p"/>
                              </m:rPr>
                              <a:rPr lang="en-US" sz="1100">
                                <a:solidFill>
                                  <a:schemeClr val="tx1"/>
                                </a:solidFill>
                                <a:effectLst/>
                                <a:latin typeface="Cambria Math" panose="02040503050406030204" pitchFamily="18" charset="0"/>
                                <a:ea typeface="+mn-ea"/>
                                <a:cs typeface="+mn-cs"/>
                              </a:rPr>
                              <m:t>max</m:t>
                            </m:r>
                          </m:fName>
                          <m:e>
                            <m:d>
                              <m:dPr>
                                <m:ctrlPr>
                                  <a:rPr lang="en-US" sz="1100" i="1">
                                    <a:solidFill>
                                      <a:schemeClr val="tx1"/>
                                    </a:solidFill>
                                    <a:effectLst/>
                                    <a:latin typeface="Cambria Math" panose="02040503050406030204" pitchFamily="18" charset="0"/>
                                    <a:ea typeface="+mn-ea"/>
                                    <a:cs typeface="+mn-cs"/>
                                  </a:rPr>
                                </m:ctrlPr>
                              </m:dPr>
                              <m:e>
                                <m:r>
                                  <a:rPr lang="en-US" sz="1100" i="1">
                                    <a:solidFill>
                                      <a:schemeClr val="tx1"/>
                                    </a:solidFill>
                                    <a:effectLst/>
                                    <a:latin typeface="Cambria Math" panose="02040503050406030204" pitchFamily="18" charset="0"/>
                                    <a:ea typeface="+mn-ea"/>
                                    <a:cs typeface="+mn-cs"/>
                                  </a:rPr>
                                  <m:t>0,</m:t>
                                </m:r>
                                <m:func>
                                  <m:funcPr>
                                    <m:ctrlPr>
                                      <a:rPr lang="en-US" sz="1100" i="1">
                                        <a:solidFill>
                                          <a:schemeClr val="tx1"/>
                                        </a:solidFill>
                                        <a:effectLst/>
                                        <a:latin typeface="Cambria Math" panose="02040503050406030204" pitchFamily="18" charset="0"/>
                                        <a:ea typeface="+mn-ea"/>
                                        <a:cs typeface="+mn-cs"/>
                                      </a:rPr>
                                    </m:ctrlPr>
                                  </m:funcPr>
                                  <m:fName>
                                    <m:r>
                                      <m:rPr>
                                        <m:sty m:val="p"/>
                                      </m:rPr>
                                      <a:rPr lang="en-US" sz="1100">
                                        <a:solidFill>
                                          <a:schemeClr val="tx1"/>
                                        </a:solidFill>
                                        <a:effectLst/>
                                        <a:latin typeface="Cambria Math" panose="02040503050406030204" pitchFamily="18" charset="0"/>
                                        <a:ea typeface="+mn-ea"/>
                                        <a:cs typeface="+mn-cs"/>
                                      </a:rPr>
                                      <m:t>min</m:t>
                                    </m:r>
                                  </m:fName>
                                  <m:e>
                                    <m:d>
                                      <m:dPr>
                                        <m:ctrlPr>
                                          <a:rPr lang="en-US" sz="1100" i="1">
                                            <a:solidFill>
                                              <a:schemeClr val="tx1"/>
                                            </a:solidFill>
                                            <a:effectLst/>
                                            <a:latin typeface="Cambria Math" panose="02040503050406030204" pitchFamily="18" charset="0"/>
                                            <a:ea typeface="+mn-ea"/>
                                            <a:cs typeface="+mn-cs"/>
                                          </a:rPr>
                                        </m:ctrlPr>
                                      </m:dPr>
                                      <m:e>
                                        <m:r>
                                          <a:rPr lang="en-US" sz="1100" i="1">
                                            <a:solidFill>
                                              <a:schemeClr val="tx1"/>
                                            </a:solidFill>
                                            <a:effectLst/>
                                            <a:latin typeface="Cambria Math" panose="02040503050406030204" pitchFamily="18" charset="0"/>
                                            <a:ea typeface="+mn-ea"/>
                                            <a:cs typeface="+mn-cs"/>
                                          </a:rPr>
                                          <m:t>1, </m:t>
                                        </m:r>
                                        <m:f>
                                          <m:fPr>
                                            <m:ctrlPr>
                                              <a:rPr lang="en-US" sz="1100" i="1">
                                                <a:solidFill>
                                                  <a:schemeClr val="tx1"/>
                                                </a:solidFill>
                                                <a:effectLst/>
                                                <a:latin typeface="Cambria Math" panose="02040503050406030204" pitchFamily="18" charset="0"/>
                                                <a:ea typeface="+mn-ea"/>
                                                <a:cs typeface="+mn-cs"/>
                                              </a:rPr>
                                            </m:ctrlPr>
                                          </m:fPr>
                                          <m:num>
                                            <m:r>
                                              <a:rPr lang="en-US" sz="1100" i="1">
                                                <a:solidFill>
                                                  <a:schemeClr val="tx1"/>
                                                </a:solidFill>
                                                <a:effectLst/>
                                                <a:latin typeface="Cambria Math" panose="02040503050406030204" pitchFamily="18" charset="0"/>
                                                <a:ea typeface="+mn-ea"/>
                                                <a:cs typeface="+mn-cs"/>
                                              </a:rPr>
                                              <m:t>𝐿𝑇</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𝐾</m:t>
                                                </m:r>
                                              </m:e>
                                              <m:sub>
                                                <m:r>
                                                  <a:rPr lang="en-US" sz="1100" i="1">
                                                    <a:solidFill>
                                                      <a:schemeClr val="tx1"/>
                                                    </a:solidFill>
                                                    <a:effectLst/>
                                                    <a:latin typeface="Cambria Math" panose="02040503050406030204" pitchFamily="18" charset="0"/>
                                                    <a:ea typeface="+mn-ea"/>
                                                    <a:cs typeface="+mn-cs"/>
                                                  </a:rPr>
                                                  <m:t>𝐴</m:t>
                                                </m:r>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𝐶𝑀</m:t>
                                                </m:r>
                                              </m:sub>
                                            </m:s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𝐴𝑔𝑔𝐸</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𝐿</m:t>
                                                </m:r>
                                              </m:e>
                                              <m:sub>
                                                <m:r>
                                                  <a:rPr lang="en-US" sz="1100" i="1">
                                                    <a:solidFill>
                                                      <a:schemeClr val="tx1"/>
                                                    </a:solidFill>
                                                    <a:effectLst/>
                                                    <a:latin typeface="Cambria Math" panose="02040503050406030204" pitchFamily="18" charset="0"/>
                                                    <a:ea typeface="+mn-ea"/>
                                                    <a:cs typeface="+mn-cs"/>
                                                  </a:rPr>
                                                  <m:t>%</m:t>
                                                </m:r>
                                              </m:sub>
                                            </m:s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𝐴</m:t>
                                            </m:r>
                                          </m:num>
                                          <m:den>
                                            <m:r>
                                              <a:rPr lang="en-US" sz="1100" i="1">
                                                <a:solidFill>
                                                  <a:schemeClr val="tx1"/>
                                                </a:solidFill>
                                                <a:effectLst/>
                                                <a:latin typeface="Cambria Math" panose="02040503050406030204" pitchFamily="18" charset="0"/>
                                                <a:ea typeface="+mn-ea"/>
                                                <a:cs typeface="+mn-cs"/>
                                              </a:rPr>
                                              <m:t>𝐷</m:t>
                                            </m:r>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𝐴</m:t>
                                            </m:r>
                                          </m:den>
                                        </m:f>
                                      </m:e>
                                    </m:d>
                                  </m:e>
                                </m:func>
                              </m:e>
                            </m:d>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𝐸𝐿</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𝑆</m:t>
                                </m:r>
                              </m:e>
                              <m: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𝑇𝑟𝑎𝑛𝑐h𝑒</m:t>
                                </m:r>
                              </m:sub>
                            </m:sSub>
                          </m:e>
                        </m:func>
                      </m:num>
                      <m:den>
                        <m:d>
                          <m:dPr>
                            <m:ctrlPr>
                              <a:rPr lang="en-US" sz="1100" i="1">
                                <a:solidFill>
                                  <a:schemeClr val="tx1"/>
                                </a:solidFill>
                                <a:effectLst/>
                                <a:latin typeface="Cambria Math" panose="02040503050406030204" pitchFamily="18" charset="0"/>
                                <a:ea typeface="+mn-ea"/>
                                <a:cs typeface="+mn-cs"/>
                              </a:rPr>
                            </m:ctrlPr>
                          </m:dPr>
                          <m:e>
                            <m:r>
                              <a:rPr lang="en-US" sz="1100" i="1">
                                <a:solidFill>
                                  <a:schemeClr val="tx1"/>
                                </a:solidFill>
                                <a:effectLst/>
                                <a:latin typeface="Cambria Math" panose="02040503050406030204" pitchFamily="18" charset="0"/>
                                <a:ea typeface="+mn-ea"/>
                                <a:cs typeface="+mn-cs"/>
                              </a:rPr>
                              <m:t>𝑆𝐿</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𝑆</m:t>
                                </m:r>
                              </m:e>
                              <m: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𝑇𝑟𝑎𝑛𝑐h𝑒</m:t>
                                </m:r>
                              </m:sub>
                            </m:s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𝐸𝐿</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𝑆</m:t>
                                </m:r>
                              </m:e>
                              <m: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𝑇𝑟𝑎𝑛𝑐h𝑒</m:t>
                                </m:r>
                              </m:sub>
                            </m:sSub>
                          </m:e>
                        </m:d>
                      </m:den>
                    </m:f>
                  </m:oMath>
                </m:oMathPara>
              </a14:m>
              <a:endParaRPr lang="en-US" sz="1100">
                <a:solidFill>
                  <a:schemeClr val="tx1"/>
                </a:solidFill>
                <a:effectLst/>
                <a:latin typeface="+mn-lt"/>
                <a:ea typeface="+mn-ea"/>
                <a:cs typeface="+mn-cs"/>
              </a:endParaRPr>
            </a:p>
          </xdr:txBody>
        </xdr:sp>
      </mc:Choice>
      <mc:Fallback xmlns="">
        <xdr:sp macro="" textlink="">
          <xdr:nvSpPr>
            <xdr:cNvPr id="19" name="TextBox 18">
              <a:extLst>
                <a:ext uri="{FF2B5EF4-FFF2-40B4-BE49-F238E27FC236}">
                  <a16:creationId xmlns:a16="http://schemas.microsoft.com/office/drawing/2014/main" id="{1E5AF889-636C-4136-A04F-D10145B3BF35}"/>
                </a:ext>
              </a:extLst>
            </xdr:cNvPr>
            <xdr:cNvSpPr txBox="1"/>
          </xdr:nvSpPr>
          <xdr:spPr>
            <a:xfrm>
              <a:off x="7064189" y="44895247"/>
              <a:ext cx="5155129" cy="5268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i="0">
                  <a:solidFill>
                    <a:schemeClr val="tx1"/>
                  </a:solidFill>
                  <a:effectLst/>
                  <a:latin typeface="+mn-lt"/>
                  <a:ea typeface="+mn-ea"/>
                  <a:cs typeface="+mn-cs"/>
                </a:rPr>
                <a:t>𝐿𝑇𝐸𝐴_(%,𝑇𝑟𝑎𝑛𝑐ℎ𝑒,𝐶𝑀)=(100%∗max⁡〖(0,min⁡(1, (𝐿𝑇𝐾_(𝐴,𝐶𝑀)+𝐴𝑔𝑔𝐸𝐿_%−𝐴)/(𝐷−𝐴)) )−𝐸𝐿𝑆_(%,𝑇𝑟𝑎𝑛𝑐ℎ𝑒) 〗)/((𝑆𝐿𝑆_(%,𝑇𝑟𝑎𝑛𝑐ℎ𝑒)−𝐸𝐿𝑆_(%,𝑇𝑟𝑎𝑛𝑐ℎ𝑒) ) )</a:t>
              </a:r>
              <a:endParaRPr lang="en-US" sz="1100">
                <a:solidFill>
                  <a:schemeClr val="tx1"/>
                </a:solidFill>
                <a:effectLst/>
                <a:latin typeface="+mn-lt"/>
                <a:ea typeface="+mn-ea"/>
                <a:cs typeface="+mn-cs"/>
              </a:endParaRPr>
            </a:p>
          </xdr:txBody>
        </xdr:sp>
      </mc:Fallback>
    </mc:AlternateContent>
    <xdr:clientData/>
  </xdr:oneCellAnchor>
  <xdr:oneCellAnchor>
    <xdr:from>
      <xdr:col>4</xdr:col>
      <xdr:colOff>425824</xdr:colOff>
      <xdr:row>122</xdr:row>
      <xdr:rowOff>268941</xdr:rowOff>
    </xdr:from>
    <xdr:ext cx="3600536" cy="253339"/>
    <mc:AlternateContent xmlns:mc="http://schemas.openxmlformats.org/markup-compatibility/2006" xmlns:a14="http://schemas.microsoft.com/office/drawing/2010/main">
      <mc:Choice Requires="a14">
        <xdr:sp macro="" textlink="">
          <xdr:nvSpPr>
            <xdr:cNvPr id="20" name="TextBox 19">
              <a:extLst>
                <a:ext uri="{FF2B5EF4-FFF2-40B4-BE49-F238E27FC236}">
                  <a16:creationId xmlns:a16="http://schemas.microsoft.com/office/drawing/2014/main" id="{00000000-0008-0000-0100-000014000000}"/>
                </a:ext>
              </a:extLst>
            </xdr:cNvPr>
            <xdr:cNvSpPr txBox="1"/>
          </xdr:nvSpPr>
          <xdr:spPr>
            <a:xfrm>
              <a:off x="7104530" y="44696529"/>
              <a:ext cx="3600536" cy="2533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US" sz="1100" i="1">
                        <a:solidFill>
                          <a:schemeClr val="tx1"/>
                        </a:solidFill>
                        <a:effectLst/>
                        <a:latin typeface="Cambria Math" panose="02040503050406030204" pitchFamily="18" charset="0"/>
                        <a:ea typeface="+mn-ea"/>
                        <a:cs typeface="+mn-cs"/>
                      </a:rPr>
                      <m:t>𝐿𝑇</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𝐾</m:t>
                        </m:r>
                      </m:e>
                      <m:sub>
                        <m:r>
                          <a:rPr lang="en-US" sz="1100" i="1">
                            <a:solidFill>
                              <a:schemeClr val="tx1"/>
                            </a:solidFill>
                            <a:effectLst/>
                            <a:latin typeface="Cambria Math" panose="02040503050406030204" pitchFamily="18" charset="0"/>
                            <a:ea typeface="+mn-ea"/>
                            <a:cs typeface="+mn-cs"/>
                          </a:rPr>
                          <m:t>𝐴</m:t>
                        </m:r>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𝐿𝑆</m:t>
                        </m:r>
                      </m:sub>
                    </m:sSub>
                    <m:r>
                      <a:rPr lang="en-US" sz="1100" i="1">
                        <a:solidFill>
                          <a:schemeClr val="tx1"/>
                        </a:solidFill>
                        <a:effectLst/>
                        <a:latin typeface="Cambria Math" panose="02040503050406030204" pitchFamily="18" charset="0"/>
                        <a:ea typeface="+mn-ea"/>
                        <a:cs typeface="+mn-cs"/>
                      </a:rPr>
                      <m:t>=</m:t>
                    </m:r>
                    <m:func>
                      <m:funcPr>
                        <m:ctrlPr>
                          <a:rPr lang="en-US" sz="1100" i="1">
                            <a:solidFill>
                              <a:schemeClr val="tx1"/>
                            </a:solidFill>
                            <a:effectLst/>
                            <a:latin typeface="Cambria Math" panose="02040503050406030204" pitchFamily="18" charset="0"/>
                            <a:ea typeface="+mn-ea"/>
                            <a:cs typeface="+mn-cs"/>
                          </a:rPr>
                        </m:ctrlPr>
                      </m:funcPr>
                      <m:fName>
                        <m:r>
                          <m:rPr>
                            <m:sty m:val="p"/>
                          </m:rPr>
                          <a:rPr lang="en-US" sz="1100">
                            <a:solidFill>
                              <a:schemeClr val="tx1"/>
                            </a:solidFill>
                            <a:effectLst/>
                            <a:latin typeface="Cambria Math" panose="02040503050406030204" pitchFamily="18" charset="0"/>
                            <a:ea typeface="+mn-ea"/>
                            <a:cs typeface="+mn-cs"/>
                          </a:rPr>
                          <m:t>max</m:t>
                        </m:r>
                      </m:fName>
                      <m:e>
                        <m:d>
                          <m:dPr>
                            <m:ctrlPr>
                              <a:rPr lang="en-US" sz="1100" i="1">
                                <a:solidFill>
                                  <a:schemeClr val="tx1"/>
                                </a:solidFill>
                                <a:effectLst/>
                                <a:latin typeface="Cambria Math" panose="02040503050406030204" pitchFamily="18" charset="0"/>
                                <a:ea typeface="+mn-ea"/>
                                <a:cs typeface="+mn-cs"/>
                              </a:rPr>
                            </m:ctrlPr>
                          </m:dPr>
                          <m:e>
                            <m:d>
                              <m:dPr>
                                <m:ctrlPr>
                                  <a:rPr lang="en-US" sz="1100" i="1">
                                    <a:solidFill>
                                      <a:schemeClr val="tx1"/>
                                    </a:solidFill>
                                    <a:effectLst/>
                                    <a:latin typeface="Cambria Math" panose="02040503050406030204" pitchFamily="18" charset="0"/>
                                    <a:ea typeface="+mn-ea"/>
                                    <a:cs typeface="+mn-cs"/>
                                  </a:rPr>
                                </m:ctrlPr>
                              </m:dPr>
                              <m:e>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𝐾</m:t>
                                    </m:r>
                                  </m:e>
                                  <m:sub>
                                    <m:r>
                                      <a:rPr lang="en-US" sz="1100" i="1">
                                        <a:solidFill>
                                          <a:schemeClr val="tx1"/>
                                        </a:solidFill>
                                        <a:effectLst/>
                                        <a:latin typeface="Cambria Math" panose="02040503050406030204" pitchFamily="18" charset="0"/>
                                        <a:ea typeface="+mn-ea"/>
                                        <a:cs typeface="+mn-cs"/>
                                      </a:rPr>
                                      <m:t>𝐴</m:t>
                                    </m:r>
                                  </m:sub>
                                </m:s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𝐴𝑔𝑔𝐸</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𝐿</m:t>
                                    </m:r>
                                  </m:e>
                                  <m:sub>
                                    <m:r>
                                      <a:rPr lang="en-US" sz="1100" i="1">
                                        <a:solidFill>
                                          <a:schemeClr val="tx1"/>
                                        </a:solidFill>
                                        <a:effectLst/>
                                        <a:latin typeface="Cambria Math" panose="02040503050406030204" pitchFamily="18" charset="0"/>
                                        <a:ea typeface="+mn-ea"/>
                                        <a:cs typeface="+mn-cs"/>
                                      </a:rPr>
                                      <m:t>%</m:t>
                                    </m:r>
                                  </m:sub>
                                </m:sSub>
                              </m:e>
                            </m:d>
                            <m:r>
                              <a:rPr lang="en-US" sz="1100" i="1">
                                <a:solidFill>
                                  <a:schemeClr val="tx1"/>
                                </a:solidFill>
                                <a:effectLst/>
                                <a:latin typeface="Cambria Math" panose="02040503050406030204" pitchFamily="18" charset="0"/>
                                <a:ea typeface="+mn-ea"/>
                                <a:cs typeface="+mn-cs"/>
                              </a:rPr>
                              <m:t>∗</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𝐿𝑇𝐹</m:t>
                                </m:r>
                              </m:e>
                              <m: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𝐿𝑆</m:t>
                                </m:r>
                              </m:sub>
                            </m:s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𝐴𝑔𝑔𝐸</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𝐿</m:t>
                                </m:r>
                              </m:e>
                              <m:sub>
                                <m:r>
                                  <a:rPr lang="en-US" sz="1100" i="1">
                                    <a:solidFill>
                                      <a:schemeClr val="tx1"/>
                                    </a:solidFill>
                                    <a:effectLst/>
                                    <a:latin typeface="Cambria Math" panose="02040503050406030204" pitchFamily="18" charset="0"/>
                                    <a:ea typeface="+mn-ea"/>
                                    <a:cs typeface="+mn-cs"/>
                                  </a:rPr>
                                  <m:t>%</m:t>
                                </m:r>
                              </m:sub>
                            </m:sSub>
                            <m:r>
                              <a:rPr lang="en-US" sz="1100" i="1">
                                <a:solidFill>
                                  <a:schemeClr val="tx1"/>
                                </a:solidFill>
                                <a:effectLst/>
                                <a:latin typeface="Cambria Math" panose="02040503050406030204" pitchFamily="18" charset="0"/>
                                <a:ea typeface="+mn-ea"/>
                                <a:cs typeface="+mn-cs"/>
                              </a:rPr>
                              <m:t>,0%</m:t>
                            </m:r>
                          </m:e>
                        </m:d>
                      </m:e>
                    </m:func>
                  </m:oMath>
                </m:oMathPara>
              </a14:m>
              <a:endParaRPr lang="en-US" sz="1100">
                <a:solidFill>
                  <a:schemeClr val="tx1"/>
                </a:solidFill>
                <a:effectLst/>
                <a:latin typeface="+mn-lt"/>
                <a:ea typeface="+mn-ea"/>
                <a:cs typeface="+mn-cs"/>
              </a:endParaRPr>
            </a:p>
          </xdr:txBody>
        </xdr:sp>
      </mc:Choice>
      <mc:Fallback xmlns="">
        <xdr:sp macro="" textlink="">
          <xdr:nvSpPr>
            <xdr:cNvPr id="20" name="TextBox 19">
              <a:extLst>
                <a:ext uri="{FF2B5EF4-FFF2-40B4-BE49-F238E27FC236}">
                  <a16:creationId xmlns:a16="http://schemas.microsoft.com/office/drawing/2014/main" id="{8E5FB339-0F09-4EC2-807A-C1C1BE57BCBF}"/>
                </a:ext>
              </a:extLst>
            </xdr:cNvPr>
            <xdr:cNvSpPr txBox="1"/>
          </xdr:nvSpPr>
          <xdr:spPr>
            <a:xfrm>
              <a:off x="7104530" y="44696529"/>
              <a:ext cx="3600536" cy="2533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i="0">
                  <a:solidFill>
                    <a:schemeClr val="tx1"/>
                  </a:solidFill>
                  <a:effectLst/>
                  <a:latin typeface="+mn-lt"/>
                  <a:ea typeface="+mn-ea"/>
                  <a:cs typeface="+mn-cs"/>
                </a:rPr>
                <a:t>𝐿𝑇𝐾_(𝐴,𝐿𝑆)=max⁡((𝐾_𝐴+𝐴𝑔𝑔𝐸𝐿_% )∗〖𝐿𝑇𝐹〗_(%,𝐿𝑆)−𝐴𝑔𝑔𝐸𝐿_%,0%)</a:t>
              </a:r>
              <a:endParaRPr lang="en-US" sz="1100">
                <a:solidFill>
                  <a:schemeClr val="tx1"/>
                </a:solidFill>
                <a:effectLst/>
                <a:latin typeface="+mn-lt"/>
                <a:ea typeface="+mn-ea"/>
                <a:cs typeface="+mn-cs"/>
              </a:endParaRPr>
            </a:p>
          </xdr:txBody>
        </xdr:sp>
      </mc:Fallback>
    </mc:AlternateContent>
    <xdr:clientData/>
  </xdr:oneCellAnchor>
  <xdr:oneCellAnchor>
    <xdr:from>
      <xdr:col>4</xdr:col>
      <xdr:colOff>391459</xdr:colOff>
      <xdr:row>119</xdr:row>
      <xdr:rowOff>396917</xdr:rowOff>
    </xdr:from>
    <xdr:ext cx="2366545" cy="380361"/>
    <mc:AlternateContent xmlns:mc="http://schemas.openxmlformats.org/markup-compatibility/2006" xmlns:a14="http://schemas.microsoft.com/office/drawing/2010/main">
      <mc:Choice Requires="a14">
        <xdr:sp macro="" textlink="">
          <xdr:nvSpPr>
            <xdr:cNvPr id="21" name="TextBox 20">
              <a:extLst>
                <a:ext uri="{FF2B5EF4-FFF2-40B4-BE49-F238E27FC236}">
                  <a16:creationId xmlns:a16="http://schemas.microsoft.com/office/drawing/2014/main" id="{00000000-0008-0000-0100-000015000000}"/>
                </a:ext>
              </a:extLst>
            </xdr:cNvPr>
            <xdr:cNvSpPr txBox="1"/>
          </xdr:nvSpPr>
          <xdr:spPr>
            <a:xfrm>
              <a:off x="4577574" y="44588032"/>
              <a:ext cx="2366545"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solidFill>
                          <a:schemeClr val="tx1"/>
                        </a:solidFill>
                        <a:effectLst/>
                        <a:latin typeface="Cambria Math" panose="02040503050406030204" pitchFamily="18" charset="0"/>
                        <a:ea typeface="+mn-ea"/>
                        <a:cs typeface="+mn-cs"/>
                      </a:rPr>
                      <m:t>𝐿</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𝑇𝐹</m:t>
                        </m:r>
                      </m:e>
                      <m:sub>
                        <m:r>
                          <a:rPr lang="en-US" sz="1100" i="1">
                            <a:solidFill>
                              <a:schemeClr val="tx1"/>
                            </a:solidFill>
                            <a:effectLst/>
                            <a:latin typeface="Cambria Math" panose="02040503050406030204" pitchFamily="18" charset="0"/>
                            <a:ea typeface="+mn-ea"/>
                            <a:cs typeface="+mn-cs"/>
                          </a:rPr>
                          <m:t>%</m:t>
                        </m:r>
                        <m:r>
                          <a:rPr lang="en-US" sz="1100" b="0" i="1">
                            <a:solidFill>
                              <a:schemeClr val="tx1"/>
                            </a:solidFill>
                            <a:effectLst/>
                            <a:latin typeface="Cambria Math" panose="02040503050406030204" pitchFamily="18" charset="0"/>
                            <a:ea typeface="+mn-ea"/>
                            <a:cs typeface="+mn-cs"/>
                          </a:rPr>
                          <m:t>,</m:t>
                        </m:r>
                        <m:r>
                          <a:rPr lang="en-US" sz="1100" b="0" i="1">
                            <a:solidFill>
                              <a:schemeClr val="tx1"/>
                            </a:solidFill>
                            <a:effectLst/>
                            <a:latin typeface="Cambria Math" panose="02040503050406030204" pitchFamily="18" charset="0"/>
                            <a:ea typeface="+mn-ea"/>
                            <a:cs typeface="+mn-cs"/>
                          </a:rPr>
                          <m:t>𝐶𝑀</m:t>
                        </m:r>
                      </m:sub>
                    </m:sSub>
                    <m:r>
                      <a:rPr lang="en-US" sz="1100" i="1">
                        <a:solidFill>
                          <a:schemeClr val="tx1"/>
                        </a:solidFill>
                        <a:effectLst/>
                        <a:latin typeface="Cambria Math" panose="02040503050406030204" pitchFamily="18" charset="0"/>
                        <a:ea typeface="+mn-ea"/>
                        <a:cs typeface="+mn-cs"/>
                      </a:rPr>
                      <m:t>=</m:t>
                    </m:r>
                    <m:d>
                      <m:dPr>
                        <m:ctrlPr>
                          <a:rPr lang="en-US" sz="1100" i="1">
                            <a:solidFill>
                              <a:schemeClr val="tx1"/>
                            </a:solidFill>
                            <a:effectLst/>
                            <a:latin typeface="Cambria Math" panose="02040503050406030204" pitchFamily="18" charset="0"/>
                            <a:ea typeface="+mn-ea"/>
                            <a:cs typeface="+mn-cs"/>
                          </a:rPr>
                        </m:ctrlPr>
                      </m:dPr>
                      <m:e>
                        <m:f>
                          <m:fPr>
                            <m:ctrlPr>
                              <a:rPr lang="en-US" sz="1100" i="1">
                                <a:solidFill>
                                  <a:schemeClr val="tx1"/>
                                </a:solidFill>
                                <a:effectLst/>
                                <a:latin typeface="Cambria Math" panose="02040503050406030204" pitchFamily="18" charset="0"/>
                                <a:ea typeface="+mn-ea"/>
                                <a:cs typeface="+mn-cs"/>
                              </a:rPr>
                            </m:ctrlPr>
                          </m:fPr>
                          <m:num>
                            <m:r>
                              <a:rPr lang="en-US" sz="1100" i="1">
                                <a:solidFill>
                                  <a:schemeClr val="tx1"/>
                                </a:solidFill>
                                <a:effectLst/>
                                <a:latin typeface="Cambria Math" panose="02040503050406030204" pitchFamily="18" charset="0"/>
                                <a:ea typeface="+mn-ea"/>
                                <a:cs typeface="+mn-cs"/>
                              </a:rPr>
                              <m:t>𝐶𝑅𝑇𝐿</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𝑇</m:t>
                                </m:r>
                              </m:e>
                              <m:sub>
                                <m:r>
                                  <a:rPr lang="en-US" sz="1100" i="1">
                                    <a:solidFill>
                                      <a:schemeClr val="tx1"/>
                                    </a:solidFill>
                                    <a:effectLst/>
                                    <a:latin typeface="Cambria Math" panose="02040503050406030204" pitchFamily="18" charset="0"/>
                                    <a:ea typeface="+mn-ea"/>
                                    <a:cs typeface="+mn-cs"/>
                                  </a:rPr>
                                  <m:t>𝑀</m:t>
                                </m:r>
                                <m:r>
                                  <a:rPr lang="en-US" sz="1100" b="0" i="1">
                                    <a:solidFill>
                                      <a:schemeClr val="tx1"/>
                                    </a:solidFill>
                                    <a:effectLst/>
                                    <a:latin typeface="Cambria Math" panose="02040503050406030204" pitchFamily="18" charset="0"/>
                                    <a:ea typeface="+mn-ea"/>
                                    <a:cs typeface="+mn-cs"/>
                                  </a:rPr>
                                  <m:t>,</m:t>
                                </m:r>
                                <m:r>
                                  <a:rPr lang="en-US" sz="1100" b="0" i="1">
                                    <a:solidFill>
                                      <a:schemeClr val="tx1"/>
                                    </a:solidFill>
                                    <a:effectLst/>
                                    <a:latin typeface="Cambria Math" panose="02040503050406030204" pitchFamily="18" charset="0"/>
                                    <a:ea typeface="+mn-ea"/>
                                    <a:cs typeface="+mn-cs"/>
                                  </a:rPr>
                                  <m:t>𝐶𝑀</m:t>
                                </m:r>
                              </m:sub>
                            </m:s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𝐶𝑅𝑇𝐿</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𝑇</m:t>
                                </m:r>
                              </m:e>
                              <m:sub>
                                <m:r>
                                  <a:rPr lang="en-US" sz="1100" i="1">
                                    <a:solidFill>
                                      <a:schemeClr val="tx1"/>
                                    </a:solidFill>
                                    <a:effectLst/>
                                    <a:latin typeface="Cambria Math" panose="02040503050406030204" pitchFamily="18" charset="0"/>
                                    <a:ea typeface="+mn-ea"/>
                                    <a:cs typeface="+mn-cs"/>
                                  </a:rPr>
                                  <m:t>𝑠</m:t>
                                </m:r>
                                <m:r>
                                  <a:rPr lang="en-US" sz="1100" b="0" i="1">
                                    <a:solidFill>
                                      <a:schemeClr val="tx1"/>
                                    </a:solidFill>
                                    <a:effectLst/>
                                    <a:latin typeface="Cambria Math" panose="02040503050406030204" pitchFamily="18" charset="0"/>
                                    <a:ea typeface="+mn-ea"/>
                                    <a:cs typeface="+mn-cs"/>
                                  </a:rPr>
                                  <m:t>,</m:t>
                                </m:r>
                                <m:r>
                                  <a:rPr lang="en-US" sz="1100" b="0" i="1">
                                    <a:solidFill>
                                      <a:schemeClr val="tx1"/>
                                    </a:solidFill>
                                    <a:effectLst/>
                                    <a:latin typeface="Cambria Math" panose="02040503050406030204" pitchFamily="18" charset="0"/>
                                    <a:ea typeface="+mn-ea"/>
                                    <a:cs typeface="+mn-cs"/>
                                  </a:rPr>
                                  <m:t>𝐶𝑀</m:t>
                                </m:r>
                              </m:sub>
                            </m:sSub>
                          </m:num>
                          <m:den>
                            <m:r>
                              <a:rPr lang="en-US" sz="1100" i="1">
                                <a:solidFill>
                                  <a:schemeClr val="tx1"/>
                                </a:solidFill>
                                <a:effectLst/>
                                <a:latin typeface="Cambria Math" panose="02040503050406030204" pitchFamily="18" charset="0"/>
                                <a:ea typeface="+mn-ea"/>
                                <a:cs typeface="+mn-cs"/>
                              </a:rPr>
                              <m:t>100%−</m:t>
                            </m:r>
                            <m:r>
                              <a:rPr lang="en-US" sz="1100" i="1">
                                <a:solidFill>
                                  <a:schemeClr val="tx1"/>
                                </a:solidFill>
                                <a:effectLst/>
                                <a:latin typeface="Cambria Math" panose="02040503050406030204" pitchFamily="18" charset="0"/>
                                <a:ea typeface="+mn-ea"/>
                                <a:cs typeface="+mn-cs"/>
                              </a:rPr>
                              <m:t>𝐶𝑅𝑇𝐿</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𝑇</m:t>
                                </m:r>
                              </m:e>
                              <m:sub>
                                <m:r>
                                  <a:rPr lang="en-US" sz="1100" i="1">
                                    <a:solidFill>
                                      <a:schemeClr val="tx1"/>
                                    </a:solidFill>
                                    <a:effectLst/>
                                    <a:latin typeface="Cambria Math" panose="02040503050406030204" pitchFamily="18" charset="0"/>
                                    <a:ea typeface="+mn-ea"/>
                                    <a:cs typeface="+mn-cs"/>
                                  </a:rPr>
                                  <m:t>𝑠</m:t>
                                </m:r>
                                <m:r>
                                  <a:rPr lang="en-US" sz="1100" b="0" i="1">
                                    <a:solidFill>
                                      <a:schemeClr val="tx1"/>
                                    </a:solidFill>
                                    <a:effectLst/>
                                    <a:latin typeface="Cambria Math" panose="02040503050406030204" pitchFamily="18" charset="0"/>
                                    <a:ea typeface="+mn-ea"/>
                                    <a:cs typeface="+mn-cs"/>
                                  </a:rPr>
                                  <m:t>,</m:t>
                                </m:r>
                                <m:r>
                                  <a:rPr lang="en-US" sz="1100" b="0" i="1">
                                    <a:solidFill>
                                      <a:schemeClr val="tx1"/>
                                    </a:solidFill>
                                    <a:effectLst/>
                                    <a:latin typeface="Cambria Math" panose="02040503050406030204" pitchFamily="18" charset="0"/>
                                    <a:ea typeface="+mn-ea"/>
                                    <a:cs typeface="+mn-cs"/>
                                  </a:rPr>
                                  <m:t>𝐶𝑀</m:t>
                                </m:r>
                              </m:sub>
                            </m:sSub>
                          </m:den>
                        </m:f>
                      </m:e>
                    </m:d>
                  </m:oMath>
                </m:oMathPara>
              </a14:m>
              <a:endParaRPr lang="en-US" sz="1100">
                <a:solidFill>
                  <a:schemeClr val="tx1"/>
                </a:solidFill>
                <a:effectLst/>
                <a:latin typeface="+mn-lt"/>
                <a:ea typeface="+mn-ea"/>
                <a:cs typeface="+mn-cs"/>
              </a:endParaRPr>
            </a:p>
          </xdr:txBody>
        </xdr:sp>
      </mc:Choice>
      <mc:Fallback xmlns="">
        <xdr:sp macro="" textlink="">
          <xdr:nvSpPr>
            <xdr:cNvPr id="21" name="TextBox 20">
              <a:extLst>
                <a:ext uri="{FF2B5EF4-FFF2-40B4-BE49-F238E27FC236}">
                  <a16:creationId xmlns:a16="http://schemas.microsoft.com/office/drawing/2014/main" id="{6BB5D2BA-D857-43FD-93D5-5870E4FF1DF2}"/>
                </a:ext>
              </a:extLst>
            </xdr:cNvPr>
            <xdr:cNvSpPr txBox="1"/>
          </xdr:nvSpPr>
          <xdr:spPr>
            <a:xfrm>
              <a:off x="4577574" y="44588032"/>
              <a:ext cx="2366545"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solidFill>
                    <a:schemeClr val="tx1"/>
                  </a:solidFill>
                  <a:effectLst/>
                  <a:latin typeface="Cambria Math" panose="02040503050406030204" pitchFamily="18" charset="0"/>
                  <a:ea typeface="+mn-ea"/>
                  <a:cs typeface="+mn-cs"/>
                </a:rPr>
                <a:t>𝐿〖𝑇𝐹〗_(%</a:t>
              </a:r>
              <a:r>
                <a:rPr lang="en-US" sz="1100" b="0" i="0">
                  <a:solidFill>
                    <a:schemeClr val="tx1"/>
                  </a:solidFill>
                  <a:effectLst/>
                  <a:latin typeface="Cambria Math" panose="02040503050406030204" pitchFamily="18" charset="0"/>
                  <a:ea typeface="+mn-ea"/>
                  <a:cs typeface="+mn-cs"/>
                </a:rPr>
                <a:t>,𝐶𝑀)</a:t>
              </a:r>
              <a:r>
                <a:rPr lang="en-US" sz="1100" i="0">
                  <a:solidFill>
                    <a:schemeClr val="tx1"/>
                  </a:solidFill>
                  <a:effectLst/>
                  <a:latin typeface="Cambria Math" panose="02040503050406030204" pitchFamily="18" charset="0"/>
                  <a:ea typeface="+mn-ea"/>
                  <a:cs typeface="+mn-cs"/>
                </a:rPr>
                <a:t>=((𝐶𝑅𝑇𝐿𝑇_(𝑀</a:t>
              </a:r>
              <a:r>
                <a:rPr lang="en-US" sz="1100" b="0" i="0">
                  <a:solidFill>
                    <a:schemeClr val="tx1"/>
                  </a:solidFill>
                  <a:effectLst/>
                  <a:latin typeface="Cambria Math" panose="02040503050406030204" pitchFamily="18" charset="0"/>
                  <a:ea typeface="+mn-ea"/>
                  <a:cs typeface="+mn-cs"/>
                </a:rPr>
                <a:t>,𝐶𝑀)</a:t>
              </a:r>
              <a:r>
                <a:rPr lang="en-US" sz="1100" i="0">
                  <a:solidFill>
                    <a:schemeClr val="tx1"/>
                  </a:solidFill>
                  <a:effectLst/>
                  <a:latin typeface="Cambria Math" panose="02040503050406030204" pitchFamily="18" charset="0"/>
                  <a:ea typeface="+mn-ea"/>
                  <a:cs typeface="+mn-cs"/>
                </a:rPr>
                <a:t>−𝐶𝑅𝑇𝐿𝑇_(𝑠</a:t>
              </a:r>
              <a:r>
                <a:rPr lang="en-US" sz="1100" b="0" i="0">
                  <a:solidFill>
                    <a:schemeClr val="tx1"/>
                  </a:solidFill>
                  <a:effectLst/>
                  <a:latin typeface="Cambria Math" panose="02040503050406030204" pitchFamily="18" charset="0"/>
                  <a:ea typeface="+mn-ea"/>
                  <a:cs typeface="+mn-cs"/>
                </a:rPr>
                <a:t>,𝐶𝑀))/(</a:t>
              </a:r>
              <a:r>
                <a:rPr lang="en-US" sz="1100" i="0">
                  <a:solidFill>
                    <a:schemeClr val="tx1"/>
                  </a:solidFill>
                  <a:effectLst/>
                  <a:latin typeface="Cambria Math" panose="02040503050406030204" pitchFamily="18" charset="0"/>
                  <a:ea typeface="+mn-ea"/>
                  <a:cs typeface="+mn-cs"/>
                </a:rPr>
                <a:t>100%−𝐶𝑅𝑇𝐿𝑇_(𝑠</a:t>
              </a:r>
              <a:r>
                <a:rPr lang="en-US" sz="1100" b="0" i="0">
                  <a:solidFill>
                    <a:schemeClr val="tx1"/>
                  </a:solidFill>
                  <a:effectLst/>
                  <a:latin typeface="Cambria Math" panose="02040503050406030204" pitchFamily="18" charset="0"/>
                  <a:ea typeface="+mn-ea"/>
                  <a:cs typeface="+mn-cs"/>
                </a:rPr>
                <a:t>,𝐶𝑀) ))</a:t>
              </a:r>
              <a:endParaRPr lang="en-US" sz="1100">
                <a:solidFill>
                  <a:schemeClr val="tx1"/>
                </a:solidFill>
                <a:effectLst/>
                <a:latin typeface="+mn-lt"/>
                <a:ea typeface="+mn-ea"/>
                <a:cs typeface="+mn-cs"/>
              </a:endParaRPr>
            </a:p>
          </xdr:txBody>
        </xdr:sp>
      </mc:Fallback>
    </mc:AlternateContent>
    <xdr:clientData/>
  </xdr:oneCellAnchor>
  <xdr:oneCellAnchor>
    <xdr:from>
      <xdr:col>4</xdr:col>
      <xdr:colOff>231588</xdr:colOff>
      <xdr:row>116</xdr:row>
      <xdr:rowOff>149411</xdr:rowOff>
    </xdr:from>
    <xdr:ext cx="1076064" cy="172227"/>
    <mc:AlternateContent xmlns:mc="http://schemas.openxmlformats.org/markup-compatibility/2006" xmlns:a14="http://schemas.microsoft.com/office/drawing/2010/main">
      <mc:Choice Requires="a14">
        <xdr:sp macro="" textlink="">
          <xdr:nvSpPr>
            <xdr:cNvPr id="22" name="TextBox 21">
              <a:extLst>
                <a:ext uri="{FF2B5EF4-FFF2-40B4-BE49-F238E27FC236}">
                  <a16:creationId xmlns:a16="http://schemas.microsoft.com/office/drawing/2014/main" id="{00000000-0008-0000-0100-000016000000}"/>
                </a:ext>
              </a:extLst>
            </xdr:cNvPr>
            <xdr:cNvSpPr txBox="1"/>
          </xdr:nvSpPr>
          <xdr:spPr>
            <a:xfrm>
              <a:off x="6910294" y="42059411"/>
              <a:ext cx="107606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solidFill>
                          <a:schemeClr val="tx1"/>
                        </a:solidFill>
                        <a:effectLst/>
                        <a:latin typeface="Cambria Math" panose="02040503050406030204" pitchFamily="18" charset="0"/>
                        <a:ea typeface="+mn-ea"/>
                        <a:cs typeface="+mn-cs"/>
                      </a:rPr>
                      <m:t>𝑂𝑡h𝑒𝑟𝑤𝑖𝑠𝑒</m:t>
                    </m:r>
                    <m:r>
                      <a:rPr lang="en-US" sz="1100" b="0" i="1">
                        <a:solidFill>
                          <a:schemeClr val="tx1"/>
                        </a:solidFill>
                        <a:effectLst/>
                        <a:latin typeface="Cambria Math" panose="02040503050406030204" pitchFamily="18" charset="0"/>
                        <a:ea typeface="+mn-ea"/>
                        <a:cs typeface="+mn-cs"/>
                      </a:rPr>
                      <m:t> 100%</m:t>
                    </m:r>
                  </m:oMath>
                </m:oMathPara>
              </a14:m>
              <a:endParaRPr lang="en-US" sz="1100">
                <a:solidFill>
                  <a:schemeClr val="tx1"/>
                </a:solidFill>
                <a:effectLst/>
                <a:latin typeface="+mn-lt"/>
                <a:ea typeface="+mn-ea"/>
                <a:cs typeface="+mn-cs"/>
              </a:endParaRPr>
            </a:p>
          </xdr:txBody>
        </xdr:sp>
      </mc:Choice>
      <mc:Fallback xmlns="">
        <xdr:sp macro="" textlink="">
          <xdr:nvSpPr>
            <xdr:cNvPr id="22" name="TextBox 21">
              <a:extLst>
                <a:ext uri="{FF2B5EF4-FFF2-40B4-BE49-F238E27FC236}">
                  <a16:creationId xmlns:a16="http://schemas.microsoft.com/office/drawing/2014/main" id="{D2CB2DDF-C879-480F-B60A-93489741A163}"/>
                </a:ext>
              </a:extLst>
            </xdr:cNvPr>
            <xdr:cNvSpPr txBox="1"/>
          </xdr:nvSpPr>
          <xdr:spPr>
            <a:xfrm>
              <a:off x="6910294" y="42059411"/>
              <a:ext cx="107606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solidFill>
                    <a:schemeClr val="tx1"/>
                  </a:solidFill>
                  <a:effectLst/>
                  <a:latin typeface="Cambria Math" panose="02040503050406030204" pitchFamily="18" charset="0"/>
                  <a:ea typeface="+mn-ea"/>
                  <a:cs typeface="+mn-cs"/>
                </a:rPr>
                <a:t>𝑂𝑡ℎ𝑒𝑟𝑤𝑖𝑠𝑒 100%</a:t>
              </a:r>
              <a:endParaRPr lang="en-US" sz="1100">
                <a:solidFill>
                  <a:schemeClr val="tx1"/>
                </a:solidFill>
                <a:effectLst/>
                <a:latin typeface="+mn-lt"/>
                <a:ea typeface="+mn-ea"/>
                <a:cs typeface="+mn-cs"/>
              </a:endParaRPr>
            </a:p>
          </xdr:txBody>
        </xdr:sp>
      </mc:Fallback>
    </mc:AlternateContent>
    <xdr:clientData/>
  </xdr:oneCellAnchor>
  <xdr:oneCellAnchor>
    <xdr:from>
      <xdr:col>4</xdr:col>
      <xdr:colOff>209177</xdr:colOff>
      <xdr:row>129</xdr:row>
      <xdr:rowOff>186764</xdr:rowOff>
    </xdr:from>
    <xdr:ext cx="5395516" cy="699038"/>
    <mc:AlternateContent xmlns:mc="http://schemas.openxmlformats.org/markup-compatibility/2006" xmlns:a14="http://schemas.microsoft.com/office/drawing/2010/main">
      <mc:Choice Requires="a14">
        <xdr:sp macro="" textlink="">
          <xdr:nvSpPr>
            <xdr:cNvPr id="23" name="TextBox 22">
              <a:extLst>
                <a:ext uri="{FF2B5EF4-FFF2-40B4-BE49-F238E27FC236}">
                  <a16:creationId xmlns:a16="http://schemas.microsoft.com/office/drawing/2014/main" id="{00000000-0008-0000-0100-000017000000}"/>
                </a:ext>
              </a:extLst>
            </xdr:cNvPr>
            <xdr:cNvSpPr txBox="1"/>
          </xdr:nvSpPr>
          <xdr:spPr>
            <a:xfrm>
              <a:off x="6887883" y="46384882"/>
              <a:ext cx="5395516" cy="6990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US" sz="1100" i="1">
                        <a:solidFill>
                          <a:schemeClr val="tx1"/>
                        </a:solidFill>
                        <a:effectLst/>
                        <a:latin typeface="Cambria Math" panose="02040503050406030204" pitchFamily="18" charset="0"/>
                        <a:ea typeface="+mn-ea"/>
                        <a:cs typeface="+mn-cs"/>
                      </a:rPr>
                      <m:t>𝐿𝑇𝐸</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𝐴</m:t>
                        </m:r>
                      </m:e>
                      <m: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𝑇𝑟𝑎𝑛𝑐h𝑒</m:t>
                        </m:r>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𝐿𝑆</m:t>
                        </m:r>
                      </m:sub>
                    </m:sSub>
                    <m:r>
                      <a:rPr lang="en-US" sz="1100" i="1">
                        <a:solidFill>
                          <a:schemeClr val="tx1"/>
                        </a:solidFill>
                        <a:effectLst/>
                        <a:latin typeface="Cambria Math" panose="02040503050406030204" pitchFamily="18" charset="0"/>
                        <a:ea typeface="+mn-ea"/>
                        <a:cs typeface="+mn-cs"/>
                      </a:rPr>
                      <m:t>=</m:t>
                    </m:r>
                    <m:f>
                      <m:fPr>
                        <m:ctrlPr>
                          <a:rPr lang="en-US" sz="1100" i="1">
                            <a:solidFill>
                              <a:schemeClr val="tx1"/>
                            </a:solidFill>
                            <a:effectLst/>
                            <a:latin typeface="Cambria Math" panose="02040503050406030204" pitchFamily="18" charset="0"/>
                            <a:ea typeface="+mn-ea"/>
                            <a:cs typeface="+mn-cs"/>
                          </a:rPr>
                        </m:ctrlPr>
                      </m:fPr>
                      <m:num>
                        <m:r>
                          <a:rPr lang="en-US" sz="1100" i="1">
                            <a:solidFill>
                              <a:schemeClr val="tx1"/>
                            </a:solidFill>
                            <a:effectLst/>
                            <a:latin typeface="Cambria Math" panose="02040503050406030204" pitchFamily="18" charset="0"/>
                            <a:ea typeface="+mn-ea"/>
                            <a:cs typeface="+mn-cs"/>
                          </a:rPr>
                          <m:t>100%∗</m:t>
                        </m:r>
                        <m:func>
                          <m:funcPr>
                            <m:ctrlPr>
                              <a:rPr lang="en-US" sz="1100" i="1">
                                <a:solidFill>
                                  <a:schemeClr val="tx1"/>
                                </a:solidFill>
                                <a:effectLst/>
                                <a:latin typeface="Cambria Math" panose="02040503050406030204" pitchFamily="18" charset="0"/>
                                <a:ea typeface="+mn-ea"/>
                                <a:cs typeface="+mn-cs"/>
                              </a:rPr>
                            </m:ctrlPr>
                          </m:funcPr>
                          <m:fName>
                            <m:r>
                              <m:rPr>
                                <m:sty m:val="p"/>
                              </m:rPr>
                              <a:rPr lang="en-US" sz="1100">
                                <a:solidFill>
                                  <a:schemeClr val="tx1"/>
                                </a:solidFill>
                                <a:effectLst/>
                                <a:latin typeface="Cambria Math" panose="02040503050406030204" pitchFamily="18" charset="0"/>
                                <a:ea typeface="+mn-ea"/>
                                <a:cs typeface="+mn-cs"/>
                              </a:rPr>
                              <m:t>max</m:t>
                            </m:r>
                          </m:fName>
                          <m:e>
                            <m:d>
                              <m:dPr>
                                <m:ctrlPr>
                                  <a:rPr lang="en-US" sz="1100" i="1">
                                    <a:solidFill>
                                      <a:schemeClr val="tx1"/>
                                    </a:solidFill>
                                    <a:effectLst/>
                                    <a:latin typeface="Cambria Math" panose="02040503050406030204" pitchFamily="18" charset="0"/>
                                    <a:ea typeface="+mn-ea"/>
                                    <a:cs typeface="+mn-cs"/>
                                  </a:rPr>
                                </m:ctrlPr>
                              </m:dPr>
                              <m:e>
                                <m:r>
                                  <a:rPr lang="en-US" sz="1100" i="1">
                                    <a:solidFill>
                                      <a:schemeClr val="tx1"/>
                                    </a:solidFill>
                                    <a:effectLst/>
                                    <a:latin typeface="Cambria Math" panose="02040503050406030204" pitchFamily="18" charset="0"/>
                                    <a:ea typeface="+mn-ea"/>
                                    <a:cs typeface="+mn-cs"/>
                                  </a:rPr>
                                  <m:t>0,</m:t>
                                </m:r>
                                <m:func>
                                  <m:funcPr>
                                    <m:ctrlPr>
                                      <a:rPr lang="en-US" sz="1100" i="1">
                                        <a:solidFill>
                                          <a:schemeClr val="tx1"/>
                                        </a:solidFill>
                                        <a:effectLst/>
                                        <a:latin typeface="Cambria Math" panose="02040503050406030204" pitchFamily="18" charset="0"/>
                                        <a:ea typeface="+mn-ea"/>
                                        <a:cs typeface="+mn-cs"/>
                                      </a:rPr>
                                    </m:ctrlPr>
                                  </m:funcPr>
                                  <m:fName>
                                    <m:r>
                                      <m:rPr>
                                        <m:sty m:val="p"/>
                                      </m:rPr>
                                      <a:rPr lang="en-US" sz="1100">
                                        <a:solidFill>
                                          <a:schemeClr val="tx1"/>
                                        </a:solidFill>
                                        <a:effectLst/>
                                        <a:latin typeface="Cambria Math" panose="02040503050406030204" pitchFamily="18" charset="0"/>
                                        <a:ea typeface="+mn-ea"/>
                                        <a:cs typeface="+mn-cs"/>
                                      </a:rPr>
                                      <m:t>min</m:t>
                                    </m:r>
                                  </m:fName>
                                  <m:e>
                                    <m:d>
                                      <m:dPr>
                                        <m:ctrlPr>
                                          <a:rPr lang="en-US" sz="1100" i="1">
                                            <a:solidFill>
                                              <a:schemeClr val="tx1"/>
                                            </a:solidFill>
                                            <a:effectLst/>
                                            <a:latin typeface="Cambria Math" panose="02040503050406030204" pitchFamily="18" charset="0"/>
                                            <a:ea typeface="+mn-ea"/>
                                            <a:cs typeface="+mn-cs"/>
                                          </a:rPr>
                                        </m:ctrlPr>
                                      </m:dPr>
                                      <m:e>
                                        <m:r>
                                          <a:rPr lang="en-US" sz="1100" i="1">
                                            <a:solidFill>
                                              <a:schemeClr val="tx1"/>
                                            </a:solidFill>
                                            <a:effectLst/>
                                            <a:latin typeface="Cambria Math" panose="02040503050406030204" pitchFamily="18" charset="0"/>
                                            <a:ea typeface="+mn-ea"/>
                                            <a:cs typeface="+mn-cs"/>
                                          </a:rPr>
                                          <m:t>1, </m:t>
                                        </m:r>
                                        <m:f>
                                          <m:fPr>
                                            <m:ctrlPr>
                                              <a:rPr lang="en-US" sz="1100" i="1">
                                                <a:solidFill>
                                                  <a:schemeClr val="tx1"/>
                                                </a:solidFill>
                                                <a:effectLst/>
                                                <a:latin typeface="Cambria Math" panose="02040503050406030204" pitchFamily="18" charset="0"/>
                                                <a:ea typeface="+mn-ea"/>
                                                <a:cs typeface="+mn-cs"/>
                                              </a:rPr>
                                            </m:ctrlPr>
                                          </m:fPr>
                                          <m:num>
                                            <m:r>
                                              <a:rPr lang="en-US" sz="1100" i="1">
                                                <a:solidFill>
                                                  <a:schemeClr val="tx1"/>
                                                </a:solidFill>
                                                <a:effectLst/>
                                                <a:latin typeface="Cambria Math" panose="02040503050406030204" pitchFamily="18" charset="0"/>
                                                <a:ea typeface="+mn-ea"/>
                                                <a:cs typeface="+mn-cs"/>
                                              </a:rPr>
                                              <m:t>𝐿𝑇</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𝐾</m:t>
                                                </m:r>
                                              </m:e>
                                              <m:sub>
                                                <m:r>
                                                  <a:rPr lang="en-US" sz="1100" i="1">
                                                    <a:solidFill>
                                                      <a:schemeClr val="tx1"/>
                                                    </a:solidFill>
                                                    <a:effectLst/>
                                                    <a:latin typeface="Cambria Math" panose="02040503050406030204" pitchFamily="18" charset="0"/>
                                                    <a:ea typeface="+mn-ea"/>
                                                    <a:cs typeface="+mn-cs"/>
                                                  </a:rPr>
                                                  <m:t>𝐴</m:t>
                                                </m:r>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𝐿𝑆</m:t>
                                                </m:r>
                                              </m:sub>
                                            </m:s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𝐴𝑔𝑔𝐸</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𝐿</m:t>
                                                </m:r>
                                              </m:e>
                                              <m:sub>
                                                <m:r>
                                                  <a:rPr lang="en-US" sz="1100" i="1">
                                                    <a:solidFill>
                                                      <a:schemeClr val="tx1"/>
                                                    </a:solidFill>
                                                    <a:effectLst/>
                                                    <a:latin typeface="Cambria Math" panose="02040503050406030204" pitchFamily="18" charset="0"/>
                                                    <a:ea typeface="+mn-ea"/>
                                                    <a:cs typeface="+mn-cs"/>
                                                  </a:rPr>
                                                  <m:t>%</m:t>
                                                </m:r>
                                              </m:sub>
                                            </m:s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𝐴</m:t>
                                            </m:r>
                                          </m:num>
                                          <m:den>
                                            <m:r>
                                              <a:rPr lang="en-US" sz="1100" i="1">
                                                <a:solidFill>
                                                  <a:schemeClr val="tx1"/>
                                                </a:solidFill>
                                                <a:effectLst/>
                                                <a:latin typeface="Cambria Math" panose="02040503050406030204" pitchFamily="18" charset="0"/>
                                                <a:ea typeface="+mn-ea"/>
                                                <a:cs typeface="+mn-cs"/>
                                              </a:rPr>
                                              <m:t>𝐷</m:t>
                                            </m:r>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𝐴</m:t>
                                            </m:r>
                                          </m:den>
                                        </m:f>
                                      </m:e>
                                    </m:d>
                                  </m:e>
                                </m:func>
                              </m:e>
                            </m:d>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𝐸𝐿</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𝑆</m:t>
                                </m:r>
                              </m:e>
                              <m: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𝑇𝑟𝑎𝑛𝑐h𝑒</m:t>
                                </m:r>
                              </m:sub>
                            </m:sSub>
                          </m:e>
                        </m:func>
                      </m:num>
                      <m:den>
                        <m:d>
                          <m:dPr>
                            <m:ctrlPr>
                              <a:rPr lang="en-US" sz="1100" i="1">
                                <a:solidFill>
                                  <a:schemeClr val="tx1"/>
                                </a:solidFill>
                                <a:effectLst/>
                                <a:latin typeface="Cambria Math" panose="02040503050406030204" pitchFamily="18" charset="0"/>
                                <a:ea typeface="+mn-ea"/>
                                <a:cs typeface="+mn-cs"/>
                              </a:rPr>
                            </m:ctrlPr>
                          </m:dPr>
                          <m:e>
                            <m:r>
                              <a:rPr lang="en-US" sz="1100" i="1">
                                <a:solidFill>
                                  <a:schemeClr val="tx1"/>
                                </a:solidFill>
                                <a:effectLst/>
                                <a:latin typeface="Cambria Math" panose="02040503050406030204" pitchFamily="18" charset="0"/>
                                <a:ea typeface="+mn-ea"/>
                                <a:cs typeface="+mn-cs"/>
                              </a:rPr>
                              <m:t>𝑆𝐿</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𝑆</m:t>
                                </m:r>
                              </m:e>
                              <m: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𝑇𝑟𝑎𝑛𝑐h𝑒</m:t>
                                </m:r>
                              </m:sub>
                            </m:s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𝐸𝐿</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𝑆</m:t>
                                </m:r>
                              </m:e>
                              <m: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𝑇𝑟𝑎𝑛𝑐h𝑒</m:t>
                                </m:r>
                              </m:sub>
                            </m:sSub>
                          </m:e>
                        </m:d>
                      </m:den>
                    </m:f>
                  </m:oMath>
                </m:oMathPara>
              </a14:m>
              <a:endParaRPr lang="en-US" sz="1100">
                <a:solidFill>
                  <a:schemeClr val="tx1"/>
                </a:solidFill>
                <a:effectLst/>
                <a:latin typeface="+mn-lt"/>
                <a:ea typeface="+mn-ea"/>
                <a:cs typeface="+mn-cs"/>
              </a:endParaRPr>
            </a:p>
            <a:p>
              <a:endParaRPr lang="en-US" sz="1100">
                <a:solidFill>
                  <a:schemeClr val="tx1"/>
                </a:solidFill>
                <a:effectLst/>
                <a:latin typeface="+mn-lt"/>
                <a:ea typeface="+mn-ea"/>
                <a:cs typeface="+mn-cs"/>
              </a:endParaRPr>
            </a:p>
          </xdr:txBody>
        </xdr:sp>
      </mc:Choice>
      <mc:Fallback xmlns="">
        <xdr:sp macro="" textlink="">
          <xdr:nvSpPr>
            <xdr:cNvPr id="23" name="TextBox 22">
              <a:extLst>
                <a:ext uri="{FF2B5EF4-FFF2-40B4-BE49-F238E27FC236}">
                  <a16:creationId xmlns:a16="http://schemas.microsoft.com/office/drawing/2014/main" id="{A5D523A6-FE64-4D21-A6D0-FEF51DE4AFA1}"/>
                </a:ext>
              </a:extLst>
            </xdr:cNvPr>
            <xdr:cNvSpPr txBox="1"/>
          </xdr:nvSpPr>
          <xdr:spPr>
            <a:xfrm>
              <a:off x="6887883" y="46384882"/>
              <a:ext cx="5395516" cy="6990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i="0">
                  <a:solidFill>
                    <a:schemeClr val="tx1"/>
                  </a:solidFill>
                  <a:effectLst/>
                  <a:latin typeface="+mn-lt"/>
                  <a:ea typeface="+mn-ea"/>
                  <a:cs typeface="+mn-cs"/>
                </a:rPr>
                <a:t>𝐿𝑇𝐸𝐴_(%,𝑇𝑟𝑎𝑛𝑐ℎ𝑒,𝐿𝑆)=(100%∗max⁡〖(0,min⁡(1, (𝐿𝑇𝐾_(𝐴,𝐿𝑆)+𝐴𝑔𝑔𝐸𝐿_%−𝐴)/(𝐷−𝐴)) )−𝐸𝐿𝑆_(%,𝑇𝑟𝑎𝑛𝑐ℎ𝑒) 〗)/((𝑆𝐿𝑆_(%,𝑇𝑟𝑎𝑛𝑐ℎ𝑒)−𝐸𝐿𝑆_(%,𝑇𝑟𝑎𝑛𝑐ℎ𝑒) ) )</a:t>
              </a:r>
              <a:endParaRPr lang="en-US" sz="1100">
                <a:solidFill>
                  <a:schemeClr val="tx1"/>
                </a:solidFill>
                <a:effectLst/>
                <a:latin typeface="+mn-lt"/>
                <a:ea typeface="+mn-ea"/>
                <a:cs typeface="+mn-cs"/>
              </a:endParaRPr>
            </a:p>
            <a:p>
              <a:endParaRPr lang="en-US" sz="1100">
                <a:solidFill>
                  <a:schemeClr val="tx1"/>
                </a:solidFill>
                <a:effectLst/>
                <a:latin typeface="+mn-lt"/>
                <a:ea typeface="+mn-ea"/>
                <a:cs typeface="+mn-cs"/>
              </a:endParaRPr>
            </a:p>
          </xdr:txBody>
        </xdr:sp>
      </mc:Fallback>
    </mc:AlternateContent>
    <xdr:clientData/>
  </xdr:oneCellAnchor>
  <xdr:oneCellAnchor>
    <xdr:from>
      <xdr:col>4</xdr:col>
      <xdr:colOff>25400</xdr:colOff>
      <xdr:row>132</xdr:row>
      <xdr:rowOff>85164</xdr:rowOff>
    </xdr:from>
    <xdr:ext cx="4778188" cy="349198"/>
    <mc:AlternateContent xmlns:mc="http://schemas.openxmlformats.org/markup-compatibility/2006" xmlns:a14="http://schemas.microsoft.com/office/drawing/2010/main">
      <mc:Choice Requires="a14">
        <xdr:sp macro="" textlink="">
          <xdr:nvSpPr>
            <xdr:cNvPr id="24" name="TextBox 23">
              <a:extLst>
                <a:ext uri="{FF2B5EF4-FFF2-40B4-BE49-F238E27FC236}">
                  <a16:creationId xmlns:a16="http://schemas.microsoft.com/office/drawing/2014/main" id="{00000000-0008-0000-0100-000018000000}"/>
                </a:ext>
              </a:extLst>
            </xdr:cNvPr>
            <xdr:cNvSpPr txBox="1"/>
          </xdr:nvSpPr>
          <xdr:spPr>
            <a:xfrm>
              <a:off x="6704106" y="47097576"/>
              <a:ext cx="4778188" cy="3491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US" sz="1100" i="1">
                        <a:solidFill>
                          <a:schemeClr val="tx1"/>
                        </a:solidFill>
                        <a:effectLst/>
                        <a:latin typeface="Cambria Math" panose="02040503050406030204" pitchFamily="18" charset="0"/>
                        <a:ea typeface="+mn-ea"/>
                        <a:cs typeface="+mn-cs"/>
                      </a:rPr>
                      <m:t>𝑂𝑡h𝑒𝑟𝑤𝑖𝑠𝑒</m:t>
                    </m:r>
                    <m:r>
                      <a:rPr lang="en-US" sz="1100" i="1">
                        <a:solidFill>
                          <a:schemeClr val="tx1"/>
                        </a:solidFill>
                        <a:effectLst/>
                        <a:latin typeface="Cambria Math" panose="02040503050406030204" pitchFamily="18" charset="0"/>
                        <a:ea typeface="+mn-ea"/>
                        <a:cs typeface="+mn-cs"/>
                      </a:rPr>
                      <m:t> </m:t>
                    </m:r>
                    <m:r>
                      <a:rPr lang="en-US" sz="1100" i="1">
                        <a:solidFill>
                          <a:schemeClr val="tx1"/>
                        </a:solidFill>
                        <a:effectLst/>
                        <a:latin typeface="Cambria Math" panose="02040503050406030204" pitchFamily="18" charset="0"/>
                        <a:ea typeface="+mn-ea"/>
                        <a:cs typeface="+mn-cs"/>
                      </a:rPr>
                      <m:t>𝐿𝑇𝐸</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𝐴</m:t>
                        </m:r>
                      </m:e>
                      <m: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𝑇𝑟𝑎𝑛𝑐h𝑒</m:t>
                        </m:r>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𝐶𝑀</m:t>
                        </m:r>
                      </m:sub>
                    </m:sSub>
                    <m:r>
                      <a:rPr lang="en-US" sz="1100" i="1">
                        <a:solidFill>
                          <a:schemeClr val="tx1"/>
                        </a:solidFill>
                        <a:effectLst/>
                        <a:latin typeface="Cambria Math" panose="02040503050406030204" pitchFamily="18" charset="0"/>
                        <a:ea typeface="+mn-ea"/>
                        <a:cs typeface="+mn-cs"/>
                      </a:rPr>
                      <m:t>=100% </m:t>
                    </m:r>
                    <m:r>
                      <a:rPr lang="en-US" sz="1100" i="1">
                        <a:solidFill>
                          <a:schemeClr val="tx1"/>
                        </a:solidFill>
                        <a:effectLst/>
                        <a:latin typeface="Cambria Math" panose="02040503050406030204" pitchFamily="18" charset="0"/>
                        <a:ea typeface="+mn-ea"/>
                        <a:cs typeface="+mn-cs"/>
                      </a:rPr>
                      <m:t>𝑎𝑛𝑑</m:t>
                    </m:r>
                    <m:r>
                      <a:rPr lang="en-US" sz="1100" i="1">
                        <a:solidFill>
                          <a:schemeClr val="tx1"/>
                        </a:solidFill>
                        <a:effectLst/>
                        <a:latin typeface="Cambria Math" panose="02040503050406030204" pitchFamily="18" charset="0"/>
                        <a:ea typeface="+mn-ea"/>
                        <a:cs typeface="+mn-cs"/>
                      </a:rPr>
                      <m:t> </m:t>
                    </m:r>
                    <m:r>
                      <a:rPr lang="en-US" sz="1100" i="1">
                        <a:solidFill>
                          <a:schemeClr val="tx1"/>
                        </a:solidFill>
                        <a:effectLst/>
                        <a:latin typeface="Cambria Math" panose="02040503050406030204" pitchFamily="18" charset="0"/>
                        <a:ea typeface="+mn-ea"/>
                        <a:cs typeface="+mn-cs"/>
                      </a:rPr>
                      <m:t>𝐿𝑇𝐸</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𝐴</m:t>
                        </m:r>
                      </m:e>
                      <m: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𝑇𝑟𝑎𝑛𝑐h𝑒</m:t>
                        </m:r>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𝐿𝑆</m:t>
                        </m:r>
                      </m:sub>
                    </m:sSub>
                    <m:r>
                      <a:rPr lang="en-US" sz="1100" i="1">
                        <a:solidFill>
                          <a:schemeClr val="tx1"/>
                        </a:solidFill>
                        <a:effectLst/>
                        <a:latin typeface="Cambria Math" panose="02040503050406030204" pitchFamily="18" charset="0"/>
                        <a:ea typeface="+mn-ea"/>
                        <a:cs typeface="+mn-cs"/>
                      </a:rPr>
                      <m:t>=100%</m:t>
                    </m:r>
                  </m:oMath>
                </m:oMathPara>
              </a14:m>
              <a:endParaRPr lang="en-US" sz="1100">
                <a:solidFill>
                  <a:schemeClr val="tx1"/>
                </a:solidFill>
                <a:effectLst/>
                <a:latin typeface="+mn-lt"/>
                <a:ea typeface="+mn-ea"/>
                <a:cs typeface="+mn-cs"/>
              </a:endParaRPr>
            </a:p>
            <a:p>
              <a:endParaRPr lang="en-US" sz="1100">
                <a:solidFill>
                  <a:schemeClr val="tx1"/>
                </a:solidFill>
                <a:effectLst/>
                <a:latin typeface="+mn-lt"/>
                <a:ea typeface="+mn-ea"/>
                <a:cs typeface="+mn-cs"/>
              </a:endParaRPr>
            </a:p>
          </xdr:txBody>
        </xdr:sp>
      </mc:Choice>
      <mc:Fallback xmlns="">
        <xdr:sp macro="" textlink="">
          <xdr:nvSpPr>
            <xdr:cNvPr id="24" name="TextBox 23">
              <a:extLst>
                <a:ext uri="{FF2B5EF4-FFF2-40B4-BE49-F238E27FC236}">
                  <a16:creationId xmlns:a16="http://schemas.microsoft.com/office/drawing/2014/main" id="{608A6583-DE7F-453A-8FE3-64FBC870A963}"/>
                </a:ext>
              </a:extLst>
            </xdr:cNvPr>
            <xdr:cNvSpPr txBox="1"/>
          </xdr:nvSpPr>
          <xdr:spPr>
            <a:xfrm>
              <a:off x="6704106" y="47097576"/>
              <a:ext cx="4778188" cy="3491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i="0">
                  <a:solidFill>
                    <a:schemeClr val="tx1"/>
                  </a:solidFill>
                  <a:effectLst/>
                  <a:latin typeface="+mn-lt"/>
                  <a:ea typeface="+mn-ea"/>
                  <a:cs typeface="+mn-cs"/>
                </a:rPr>
                <a:t>𝑂𝑡ℎ𝑒𝑟𝑤𝑖𝑠𝑒 𝐿𝑇𝐸𝐴_(%,𝑇𝑟𝑎𝑛𝑐ℎ𝑒,𝐶𝑀)=100% 𝑎𝑛𝑑 𝐿𝑇𝐸𝐴_(%,𝑇𝑟𝑎𝑛𝑐ℎ𝑒,𝐿𝑆)=100%</a:t>
              </a:r>
              <a:endParaRPr lang="en-US" sz="1100">
                <a:solidFill>
                  <a:schemeClr val="tx1"/>
                </a:solidFill>
                <a:effectLst/>
                <a:latin typeface="+mn-lt"/>
                <a:ea typeface="+mn-ea"/>
                <a:cs typeface="+mn-cs"/>
              </a:endParaRPr>
            </a:p>
            <a:p>
              <a:endParaRPr lang="en-US" sz="1100">
                <a:solidFill>
                  <a:schemeClr val="tx1"/>
                </a:solidFill>
                <a:effectLst/>
                <a:latin typeface="+mn-lt"/>
                <a:ea typeface="+mn-ea"/>
                <a:cs typeface="+mn-cs"/>
              </a:endParaRPr>
            </a:p>
          </xdr:txBody>
        </xdr:sp>
      </mc:Fallback>
    </mc:AlternateContent>
    <xdr:clientData/>
  </xdr:oneCellAnchor>
  <xdr:oneCellAnchor>
    <xdr:from>
      <xdr:col>4</xdr:col>
      <xdr:colOff>349623</xdr:colOff>
      <xdr:row>121</xdr:row>
      <xdr:rowOff>237566</xdr:rowOff>
    </xdr:from>
    <xdr:ext cx="3678122" cy="253339"/>
    <mc:AlternateContent xmlns:mc="http://schemas.openxmlformats.org/markup-compatibility/2006" xmlns:a14="http://schemas.microsoft.com/office/drawing/2010/main">
      <mc:Choice Requires="a14">
        <xdr:sp macro="" textlink="">
          <xdr:nvSpPr>
            <xdr:cNvPr id="25" name="TextBox 24">
              <a:extLst>
                <a:ext uri="{FF2B5EF4-FFF2-40B4-BE49-F238E27FC236}">
                  <a16:creationId xmlns:a16="http://schemas.microsoft.com/office/drawing/2014/main" id="{00000000-0008-0000-0100-000019000000}"/>
                </a:ext>
              </a:extLst>
            </xdr:cNvPr>
            <xdr:cNvSpPr txBox="1"/>
          </xdr:nvSpPr>
          <xdr:spPr>
            <a:xfrm>
              <a:off x="7028329" y="44112331"/>
              <a:ext cx="3678122" cy="2533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𝐿𝑇𝐾</m:t>
                        </m:r>
                      </m:e>
                      <m:sub>
                        <m:r>
                          <a:rPr lang="en-US" sz="1100" i="1">
                            <a:solidFill>
                              <a:schemeClr val="tx1"/>
                            </a:solidFill>
                            <a:effectLst/>
                            <a:latin typeface="Cambria Math" panose="02040503050406030204" pitchFamily="18" charset="0"/>
                            <a:ea typeface="+mn-ea"/>
                            <a:cs typeface="+mn-cs"/>
                          </a:rPr>
                          <m:t>𝐴</m:t>
                        </m:r>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𝐶𝑀</m:t>
                        </m:r>
                      </m:sub>
                    </m:sSub>
                    <m:r>
                      <a:rPr lang="en-US" sz="1100" i="1">
                        <a:solidFill>
                          <a:schemeClr val="tx1"/>
                        </a:solidFill>
                        <a:effectLst/>
                        <a:latin typeface="Cambria Math" panose="02040503050406030204" pitchFamily="18" charset="0"/>
                        <a:ea typeface="+mn-ea"/>
                        <a:cs typeface="+mn-cs"/>
                      </a:rPr>
                      <m:t>=</m:t>
                    </m:r>
                    <m:func>
                      <m:funcPr>
                        <m:ctrlPr>
                          <a:rPr lang="en-US" sz="1100" i="1">
                            <a:solidFill>
                              <a:schemeClr val="tx1"/>
                            </a:solidFill>
                            <a:effectLst/>
                            <a:latin typeface="Cambria Math" panose="02040503050406030204" pitchFamily="18" charset="0"/>
                            <a:ea typeface="+mn-ea"/>
                            <a:cs typeface="+mn-cs"/>
                          </a:rPr>
                        </m:ctrlPr>
                      </m:funcPr>
                      <m:fName>
                        <m:r>
                          <m:rPr>
                            <m:sty m:val="p"/>
                          </m:rPr>
                          <a:rPr lang="en-US" sz="1100">
                            <a:solidFill>
                              <a:schemeClr val="tx1"/>
                            </a:solidFill>
                            <a:effectLst/>
                            <a:latin typeface="Cambria Math" panose="02040503050406030204" pitchFamily="18" charset="0"/>
                            <a:ea typeface="+mn-ea"/>
                            <a:cs typeface="+mn-cs"/>
                          </a:rPr>
                          <m:t>max</m:t>
                        </m:r>
                      </m:fName>
                      <m:e>
                        <m:d>
                          <m:dPr>
                            <m:ctrlPr>
                              <a:rPr lang="en-US" sz="1100" i="1">
                                <a:solidFill>
                                  <a:schemeClr val="tx1"/>
                                </a:solidFill>
                                <a:effectLst/>
                                <a:latin typeface="Cambria Math" panose="02040503050406030204" pitchFamily="18" charset="0"/>
                                <a:ea typeface="+mn-ea"/>
                                <a:cs typeface="+mn-cs"/>
                              </a:rPr>
                            </m:ctrlPr>
                          </m:dPr>
                          <m:e>
                            <m:d>
                              <m:dPr>
                                <m:ctrlPr>
                                  <a:rPr lang="en-US" sz="1100" i="1">
                                    <a:solidFill>
                                      <a:schemeClr val="tx1"/>
                                    </a:solidFill>
                                    <a:effectLst/>
                                    <a:latin typeface="Cambria Math" panose="02040503050406030204" pitchFamily="18" charset="0"/>
                                    <a:ea typeface="+mn-ea"/>
                                    <a:cs typeface="+mn-cs"/>
                                  </a:rPr>
                                </m:ctrlPr>
                              </m:dPr>
                              <m:e>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𝐾</m:t>
                                    </m:r>
                                  </m:e>
                                  <m:sub>
                                    <m:r>
                                      <a:rPr lang="en-US" sz="1100" i="1">
                                        <a:solidFill>
                                          <a:schemeClr val="tx1"/>
                                        </a:solidFill>
                                        <a:effectLst/>
                                        <a:latin typeface="Cambria Math" panose="02040503050406030204" pitchFamily="18" charset="0"/>
                                        <a:ea typeface="+mn-ea"/>
                                        <a:cs typeface="+mn-cs"/>
                                      </a:rPr>
                                      <m:t>𝐴</m:t>
                                    </m:r>
                                  </m:sub>
                                </m:s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𝐴𝑔𝑔𝐸</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𝐿</m:t>
                                    </m:r>
                                  </m:e>
                                  <m:sub>
                                    <m:r>
                                      <a:rPr lang="en-US" sz="1100" i="1">
                                        <a:solidFill>
                                          <a:schemeClr val="tx1"/>
                                        </a:solidFill>
                                        <a:effectLst/>
                                        <a:latin typeface="Cambria Math" panose="02040503050406030204" pitchFamily="18" charset="0"/>
                                        <a:ea typeface="+mn-ea"/>
                                        <a:cs typeface="+mn-cs"/>
                                      </a:rPr>
                                      <m:t>%</m:t>
                                    </m:r>
                                  </m:sub>
                                </m:sSub>
                              </m:e>
                            </m:d>
                            <m:r>
                              <a:rPr lang="en-US" sz="1100" i="1">
                                <a:solidFill>
                                  <a:schemeClr val="tx1"/>
                                </a:solidFill>
                                <a:effectLst/>
                                <a:latin typeface="Cambria Math" panose="02040503050406030204" pitchFamily="18" charset="0"/>
                                <a:ea typeface="+mn-ea"/>
                                <a:cs typeface="+mn-cs"/>
                              </a:rPr>
                              <m:t>∗</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𝐿𝑇𝐹</m:t>
                                </m:r>
                              </m:e>
                              <m: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𝐶𝑀</m:t>
                                </m:r>
                              </m:sub>
                            </m:s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𝐴𝑔𝑔𝐸</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𝐿</m:t>
                                </m:r>
                              </m:e>
                              <m:sub>
                                <m:r>
                                  <a:rPr lang="en-US" sz="1100" i="1">
                                    <a:solidFill>
                                      <a:schemeClr val="tx1"/>
                                    </a:solidFill>
                                    <a:effectLst/>
                                    <a:latin typeface="Cambria Math" panose="02040503050406030204" pitchFamily="18" charset="0"/>
                                    <a:ea typeface="+mn-ea"/>
                                    <a:cs typeface="+mn-cs"/>
                                  </a:rPr>
                                  <m:t>%</m:t>
                                </m:r>
                              </m:sub>
                            </m:sSub>
                            <m:r>
                              <a:rPr lang="en-US" sz="1100" i="1">
                                <a:solidFill>
                                  <a:schemeClr val="tx1"/>
                                </a:solidFill>
                                <a:effectLst/>
                                <a:latin typeface="Cambria Math" panose="02040503050406030204" pitchFamily="18" charset="0"/>
                                <a:ea typeface="+mn-ea"/>
                                <a:cs typeface="+mn-cs"/>
                              </a:rPr>
                              <m:t>,0%</m:t>
                            </m:r>
                          </m:e>
                        </m:d>
                      </m:e>
                    </m:func>
                  </m:oMath>
                </m:oMathPara>
              </a14:m>
              <a:endParaRPr lang="en-US" sz="1100">
                <a:solidFill>
                  <a:schemeClr val="tx1"/>
                </a:solidFill>
                <a:effectLst/>
                <a:latin typeface="+mn-lt"/>
                <a:ea typeface="+mn-ea"/>
                <a:cs typeface="+mn-cs"/>
              </a:endParaRPr>
            </a:p>
          </xdr:txBody>
        </xdr:sp>
      </mc:Choice>
      <mc:Fallback xmlns="">
        <xdr:sp macro="" textlink="">
          <xdr:nvSpPr>
            <xdr:cNvPr id="25" name="TextBox 24">
              <a:extLst>
                <a:ext uri="{FF2B5EF4-FFF2-40B4-BE49-F238E27FC236}">
                  <a16:creationId xmlns:a16="http://schemas.microsoft.com/office/drawing/2014/main" id="{D5B19FD7-ACBD-4E41-88F5-825FCFF97EBD}"/>
                </a:ext>
              </a:extLst>
            </xdr:cNvPr>
            <xdr:cNvSpPr txBox="1"/>
          </xdr:nvSpPr>
          <xdr:spPr>
            <a:xfrm>
              <a:off x="7028329" y="44112331"/>
              <a:ext cx="3678122" cy="2533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i="0">
                  <a:solidFill>
                    <a:schemeClr val="tx1"/>
                  </a:solidFill>
                  <a:effectLst/>
                  <a:latin typeface="+mn-lt"/>
                  <a:ea typeface="+mn-ea"/>
                  <a:cs typeface="+mn-cs"/>
                </a:rPr>
                <a:t>〖𝐿𝑇𝐾〗_(𝐴,𝐶𝑀)=max⁡((𝐾_𝐴+𝐴𝑔𝑔𝐸𝐿_% )∗〖𝐿𝑇𝐹〗_(%,𝐶𝑀)−𝐴𝑔𝑔𝐸𝐿_%,0%)</a:t>
              </a:r>
              <a:endParaRPr lang="en-US" sz="1100">
                <a:solidFill>
                  <a:schemeClr val="tx1"/>
                </a:solidFill>
                <a:effectLst/>
                <a:latin typeface="+mn-lt"/>
                <a:ea typeface="+mn-ea"/>
                <a:cs typeface="+mn-cs"/>
              </a:endParaRPr>
            </a:p>
          </xdr:txBody>
        </xdr:sp>
      </mc:Fallback>
    </mc:AlternateContent>
    <xdr:clientData/>
  </xdr:oneCellAnchor>
  <xdr:oneCellAnchor>
    <xdr:from>
      <xdr:col>4</xdr:col>
      <xdr:colOff>3070412</xdr:colOff>
      <xdr:row>119</xdr:row>
      <xdr:rowOff>371518</xdr:rowOff>
    </xdr:from>
    <xdr:ext cx="2245551" cy="380361"/>
    <mc:AlternateContent xmlns:mc="http://schemas.openxmlformats.org/markup-compatibility/2006" xmlns:a14="http://schemas.microsoft.com/office/drawing/2010/main">
      <mc:Choice Requires="a14">
        <xdr:sp macro="" textlink="">
          <xdr:nvSpPr>
            <xdr:cNvPr id="26" name="TextBox 25">
              <a:extLst>
                <a:ext uri="{FF2B5EF4-FFF2-40B4-BE49-F238E27FC236}">
                  <a16:creationId xmlns:a16="http://schemas.microsoft.com/office/drawing/2014/main" id="{00000000-0008-0000-0100-00001A000000}"/>
                </a:ext>
              </a:extLst>
            </xdr:cNvPr>
            <xdr:cNvSpPr txBox="1"/>
          </xdr:nvSpPr>
          <xdr:spPr>
            <a:xfrm>
              <a:off x="7256527" y="44562633"/>
              <a:ext cx="2245551"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solidFill>
                          <a:schemeClr val="tx1"/>
                        </a:solidFill>
                        <a:effectLst/>
                        <a:latin typeface="Cambria Math" panose="02040503050406030204" pitchFamily="18" charset="0"/>
                        <a:ea typeface="+mn-ea"/>
                        <a:cs typeface="+mn-cs"/>
                      </a:rPr>
                      <m:t>𝐿</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𝑇𝐹</m:t>
                        </m:r>
                      </m:e>
                      <m:sub>
                        <m:r>
                          <a:rPr lang="en-US" sz="1100" i="1">
                            <a:solidFill>
                              <a:schemeClr val="tx1"/>
                            </a:solidFill>
                            <a:effectLst/>
                            <a:latin typeface="Cambria Math" panose="02040503050406030204" pitchFamily="18" charset="0"/>
                            <a:ea typeface="+mn-ea"/>
                            <a:cs typeface="+mn-cs"/>
                          </a:rPr>
                          <m:t>%</m:t>
                        </m:r>
                        <m:r>
                          <a:rPr lang="en-US" sz="1100" b="0" i="1">
                            <a:solidFill>
                              <a:schemeClr val="tx1"/>
                            </a:solidFill>
                            <a:effectLst/>
                            <a:latin typeface="Cambria Math" panose="02040503050406030204" pitchFamily="18" charset="0"/>
                            <a:ea typeface="+mn-ea"/>
                            <a:cs typeface="+mn-cs"/>
                          </a:rPr>
                          <m:t>,</m:t>
                        </m:r>
                        <m:r>
                          <a:rPr lang="en-US" sz="1100" b="0" i="1">
                            <a:solidFill>
                              <a:schemeClr val="tx1"/>
                            </a:solidFill>
                            <a:effectLst/>
                            <a:latin typeface="Cambria Math" panose="02040503050406030204" pitchFamily="18" charset="0"/>
                            <a:ea typeface="+mn-ea"/>
                            <a:cs typeface="+mn-cs"/>
                          </a:rPr>
                          <m:t>𝐿𝑆</m:t>
                        </m:r>
                      </m:sub>
                    </m:sSub>
                    <m:r>
                      <a:rPr lang="en-US" sz="1100" i="1">
                        <a:solidFill>
                          <a:schemeClr val="tx1"/>
                        </a:solidFill>
                        <a:effectLst/>
                        <a:latin typeface="Cambria Math" panose="02040503050406030204" pitchFamily="18" charset="0"/>
                        <a:ea typeface="+mn-ea"/>
                        <a:cs typeface="+mn-cs"/>
                      </a:rPr>
                      <m:t>=</m:t>
                    </m:r>
                    <m:d>
                      <m:dPr>
                        <m:ctrlPr>
                          <a:rPr lang="en-US" sz="1100" i="1">
                            <a:solidFill>
                              <a:schemeClr val="tx1"/>
                            </a:solidFill>
                            <a:effectLst/>
                            <a:latin typeface="Cambria Math" panose="02040503050406030204" pitchFamily="18" charset="0"/>
                            <a:ea typeface="+mn-ea"/>
                            <a:cs typeface="+mn-cs"/>
                          </a:rPr>
                        </m:ctrlPr>
                      </m:dPr>
                      <m:e>
                        <m:f>
                          <m:fPr>
                            <m:ctrlPr>
                              <a:rPr lang="en-US" sz="1100" i="1">
                                <a:solidFill>
                                  <a:schemeClr val="tx1"/>
                                </a:solidFill>
                                <a:effectLst/>
                                <a:latin typeface="Cambria Math" panose="02040503050406030204" pitchFamily="18" charset="0"/>
                                <a:ea typeface="+mn-ea"/>
                                <a:cs typeface="+mn-cs"/>
                              </a:rPr>
                            </m:ctrlPr>
                          </m:fPr>
                          <m:num>
                            <m:r>
                              <a:rPr lang="en-US" sz="1100" i="1">
                                <a:solidFill>
                                  <a:schemeClr val="tx1"/>
                                </a:solidFill>
                                <a:effectLst/>
                                <a:latin typeface="Cambria Math" panose="02040503050406030204" pitchFamily="18" charset="0"/>
                                <a:ea typeface="+mn-ea"/>
                                <a:cs typeface="+mn-cs"/>
                              </a:rPr>
                              <m:t>𝐶𝑅𝑇𝐿</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𝑇</m:t>
                                </m:r>
                              </m:e>
                              <m:sub>
                                <m:r>
                                  <a:rPr lang="en-US" sz="1100" i="1">
                                    <a:solidFill>
                                      <a:schemeClr val="tx1"/>
                                    </a:solidFill>
                                    <a:effectLst/>
                                    <a:latin typeface="Cambria Math" panose="02040503050406030204" pitchFamily="18" charset="0"/>
                                    <a:ea typeface="+mn-ea"/>
                                    <a:cs typeface="+mn-cs"/>
                                  </a:rPr>
                                  <m:t>𝑀</m:t>
                                </m:r>
                                <m:r>
                                  <a:rPr lang="en-US" sz="1100" b="0" i="1">
                                    <a:solidFill>
                                      <a:schemeClr val="tx1"/>
                                    </a:solidFill>
                                    <a:effectLst/>
                                    <a:latin typeface="Cambria Math" panose="02040503050406030204" pitchFamily="18" charset="0"/>
                                    <a:ea typeface="+mn-ea"/>
                                    <a:cs typeface="+mn-cs"/>
                                  </a:rPr>
                                  <m:t>,</m:t>
                                </m:r>
                                <m:r>
                                  <a:rPr lang="en-US" sz="1100" b="0" i="1">
                                    <a:solidFill>
                                      <a:schemeClr val="tx1"/>
                                    </a:solidFill>
                                    <a:effectLst/>
                                    <a:latin typeface="Cambria Math" panose="02040503050406030204" pitchFamily="18" charset="0"/>
                                    <a:ea typeface="+mn-ea"/>
                                    <a:cs typeface="+mn-cs"/>
                                  </a:rPr>
                                  <m:t>𝐿𝑆</m:t>
                                </m:r>
                              </m:sub>
                            </m:s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𝐶𝑅𝑇𝐿</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𝑇</m:t>
                                </m:r>
                              </m:e>
                              <m:sub>
                                <m:r>
                                  <a:rPr lang="en-US" sz="1100" i="1">
                                    <a:solidFill>
                                      <a:schemeClr val="tx1"/>
                                    </a:solidFill>
                                    <a:effectLst/>
                                    <a:latin typeface="Cambria Math" panose="02040503050406030204" pitchFamily="18" charset="0"/>
                                    <a:ea typeface="+mn-ea"/>
                                    <a:cs typeface="+mn-cs"/>
                                  </a:rPr>
                                  <m:t>𝑠</m:t>
                                </m:r>
                                <m:r>
                                  <a:rPr lang="en-US" sz="1100" b="0" i="1">
                                    <a:solidFill>
                                      <a:schemeClr val="tx1"/>
                                    </a:solidFill>
                                    <a:effectLst/>
                                    <a:latin typeface="Cambria Math" panose="02040503050406030204" pitchFamily="18" charset="0"/>
                                    <a:ea typeface="+mn-ea"/>
                                    <a:cs typeface="+mn-cs"/>
                                  </a:rPr>
                                  <m:t>,</m:t>
                                </m:r>
                                <m:r>
                                  <a:rPr lang="en-US" sz="1100" b="0" i="1">
                                    <a:solidFill>
                                      <a:schemeClr val="tx1"/>
                                    </a:solidFill>
                                    <a:effectLst/>
                                    <a:latin typeface="Cambria Math" panose="02040503050406030204" pitchFamily="18" charset="0"/>
                                    <a:ea typeface="+mn-ea"/>
                                    <a:cs typeface="+mn-cs"/>
                                  </a:rPr>
                                  <m:t>𝐿𝑆</m:t>
                                </m:r>
                              </m:sub>
                            </m:sSub>
                          </m:num>
                          <m:den>
                            <m:r>
                              <a:rPr lang="en-US" sz="1100" i="1">
                                <a:solidFill>
                                  <a:schemeClr val="tx1"/>
                                </a:solidFill>
                                <a:effectLst/>
                                <a:latin typeface="Cambria Math" panose="02040503050406030204" pitchFamily="18" charset="0"/>
                                <a:ea typeface="+mn-ea"/>
                                <a:cs typeface="+mn-cs"/>
                              </a:rPr>
                              <m:t>100%−</m:t>
                            </m:r>
                            <m:r>
                              <a:rPr lang="en-US" sz="1100" i="1">
                                <a:solidFill>
                                  <a:schemeClr val="tx1"/>
                                </a:solidFill>
                                <a:effectLst/>
                                <a:latin typeface="Cambria Math" panose="02040503050406030204" pitchFamily="18" charset="0"/>
                                <a:ea typeface="+mn-ea"/>
                                <a:cs typeface="+mn-cs"/>
                              </a:rPr>
                              <m:t>𝐶𝑅𝑇𝐿</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𝑇</m:t>
                                </m:r>
                              </m:e>
                              <m:sub>
                                <m:r>
                                  <a:rPr lang="en-US" sz="1100" i="1">
                                    <a:solidFill>
                                      <a:schemeClr val="tx1"/>
                                    </a:solidFill>
                                    <a:effectLst/>
                                    <a:latin typeface="Cambria Math" panose="02040503050406030204" pitchFamily="18" charset="0"/>
                                    <a:ea typeface="+mn-ea"/>
                                    <a:cs typeface="+mn-cs"/>
                                  </a:rPr>
                                  <m:t>𝑠</m:t>
                                </m:r>
                                <m:r>
                                  <a:rPr lang="en-US" sz="1100" b="0" i="1">
                                    <a:solidFill>
                                      <a:schemeClr val="tx1"/>
                                    </a:solidFill>
                                    <a:effectLst/>
                                    <a:latin typeface="Cambria Math" panose="02040503050406030204" pitchFamily="18" charset="0"/>
                                    <a:ea typeface="+mn-ea"/>
                                    <a:cs typeface="+mn-cs"/>
                                  </a:rPr>
                                  <m:t>,</m:t>
                                </m:r>
                                <m:r>
                                  <a:rPr lang="en-US" sz="1100" b="0" i="1">
                                    <a:solidFill>
                                      <a:schemeClr val="tx1"/>
                                    </a:solidFill>
                                    <a:effectLst/>
                                    <a:latin typeface="Cambria Math" panose="02040503050406030204" pitchFamily="18" charset="0"/>
                                    <a:ea typeface="+mn-ea"/>
                                    <a:cs typeface="+mn-cs"/>
                                  </a:rPr>
                                  <m:t>𝐿𝑆</m:t>
                                </m:r>
                              </m:sub>
                            </m:sSub>
                          </m:den>
                        </m:f>
                      </m:e>
                    </m:d>
                  </m:oMath>
                </m:oMathPara>
              </a14:m>
              <a:endParaRPr lang="en-US" sz="1100">
                <a:solidFill>
                  <a:schemeClr val="tx1"/>
                </a:solidFill>
                <a:effectLst/>
                <a:latin typeface="+mn-lt"/>
                <a:ea typeface="+mn-ea"/>
                <a:cs typeface="+mn-cs"/>
              </a:endParaRPr>
            </a:p>
          </xdr:txBody>
        </xdr:sp>
      </mc:Choice>
      <mc:Fallback xmlns="">
        <xdr:sp macro="" textlink="">
          <xdr:nvSpPr>
            <xdr:cNvPr id="26" name="TextBox 25">
              <a:extLst>
                <a:ext uri="{FF2B5EF4-FFF2-40B4-BE49-F238E27FC236}">
                  <a16:creationId xmlns:a16="http://schemas.microsoft.com/office/drawing/2014/main" id="{F70895D4-3795-4E28-B824-4AC0CAFCC52B}"/>
                </a:ext>
              </a:extLst>
            </xdr:cNvPr>
            <xdr:cNvSpPr txBox="1"/>
          </xdr:nvSpPr>
          <xdr:spPr>
            <a:xfrm>
              <a:off x="7256527" y="44562633"/>
              <a:ext cx="2245551"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solidFill>
                    <a:schemeClr val="tx1"/>
                  </a:solidFill>
                  <a:effectLst/>
                  <a:latin typeface="Cambria Math" panose="02040503050406030204" pitchFamily="18" charset="0"/>
                  <a:ea typeface="+mn-ea"/>
                  <a:cs typeface="+mn-cs"/>
                </a:rPr>
                <a:t>𝐿〖𝑇𝐹〗_(%</a:t>
              </a:r>
              <a:r>
                <a:rPr lang="en-US" sz="1100" b="0" i="0">
                  <a:solidFill>
                    <a:schemeClr val="tx1"/>
                  </a:solidFill>
                  <a:effectLst/>
                  <a:latin typeface="Cambria Math" panose="02040503050406030204" pitchFamily="18" charset="0"/>
                  <a:ea typeface="+mn-ea"/>
                  <a:cs typeface="+mn-cs"/>
                </a:rPr>
                <a:t>,𝐿𝑆)</a:t>
              </a:r>
              <a:r>
                <a:rPr lang="en-US" sz="1100" i="0">
                  <a:solidFill>
                    <a:schemeClr val="tx1"/>
                  </a:solidFill>
                  <a:effectLst/>
                  <a:latin typeface="Cambria Math" panose="02040503050406030204" pitchFamily="18" charset="0"/>
                  <a:ea typeface="+mn-ea"/>
                  <a:cs typeface="+mn-cs"/>
                </a:rPr>
                <a:t>=((𝐶𝑅𝑇𝐿𝑇_(𝑀</a:t>
              </a:r>
              <a:r>
                <a:rPr lang="en-US" sz="1100" b="0" i="0">
                  <a:solidFill>
                    <a:schemeClr val="tx1"/>
                  </a:solidFill>
                  <a:effectLst/>
                  <a:latin typeface="Cambria Math" panose="02040503050406030204" pitchFamily="18" charset="0"/>
                  <a:ea typeface="+mn-ea"/>
                  <a:cs typeface="+mn-cs"/>
                </a:rPr>
                <a:t>,𝐿𝑆)</a:t>
              </a:r>
              <a:r>
                <a:rPr lang="en-US" sz="1100" i="0">
                  <a:solidFill>
                    <a:schemeClr val="tx1"/>
                  </a:solidFill>
                  <a:effectLst/>
                  <a:latin typeface="Cambria Math" panose="02040503050406030204" pitchFamily="18" charset="0"/>
                  <a:ea typeface="+mn-ea"/>
                  <a:cs typeface="+mn-cs"/>
                </a:rPr>
                <a:t>−𝐶𝑅𝑇𝐿𝑇_(𝑠</a:t>
              </a:r>
              <a:r>
                <a:rPr lang="en-US" sz="1100" b="0" i="0">
                  <a:solidFill>
                    <a:schemeClr val="tx1"/>
                  </a:solidFill>
                  <a:effectLst/>
                  <a:latin typeface="Cambria Math" panose="02040503050406030204" pitchFamily="18" charset="0"/>
                  <a:ea typeface="+mn-ea"/>
                  <a:cs typeface="+mn-cs"/>
                </a:rPr>
                <a:t>,𝐿𝑆))/(</a:t>
              </a:r>
              <a:r>
                <a:rPr lang="en-US" sz="1100" i="0">
                  <a:solidFill>
                    <a:schemeClr val="tx1"/>
                  </a:solidFill>
                  <a:effectLst/>
                  <a:latin typeface="Cambria Math" panose="02040503050406030204" pitchFamily="18" charset="0"/>
                  <a:ea typeface="+mn-ea"/>
                  <a:cs typeface="+mn-cs"/>
                </a:rPr>
                <a:t>100%−𝐶𝑅𝑇𝐿𝑇_(𝑠</a:t>
              </a:r>
              <a:r>
                <a:rPr lang="en-US" sz="1100" b="0" i="0">
                  <a:solidFill>
                    <a:schemeClr val="tx1"/>
                  </a:solidFill>
                  <a:effectLst/>
                  <a:latin typeface="Cambria Math" panose="02040503050406030204" pitchFamily="18" charset="0"/>
                  <a:ea typeface="+mn-ea"/>
                  <a:cs typeface="+mn-cs"/>
                </a:rPr>
                <a:t>,𝐿𝑆) ))</a:t>
              </a:r>
              <a:endParaRPr lang="en-US" sz="1100">
                <a:solidFill>
                  <a:schemeClr val="tx1"/>
                </a:solidFill>
                <a:effectLst/>
                <a:latin typeface="+mn-lt"/>
                <a:ea typeface="+mn-ea"/>
                <a:cs typeface="+mn-cs"/>
              </a:endParaRPr>
            </a:p>
          </xdr:txBody>
        </xdr:sp>
      </mc:Fallback>
    </mc:AlternateContent>
    <xdr:clientData/>
  </xdr:oneCellAnchor>
  <xdr:oneCellAnchor>
    <xdr:from>
      <xdr:col>4</xdr:col>
      <xdr:colOff>410883</xdr:colOff>
      <xdr:row>135</xdr:row>
      <xdr:rowOff>500529</xdr:rowOff>
    </xdr:from>
    <xdr:ext cx="1401025" cy="172227"/>
    <mc:AlternateContent xmlns:mc="http://schemas.openxmlformats.org/markup-compatibility/2006" xmlns:a14="http://schemas.microsoft.com/office/drawing/2010/main">
      <mc:Choice Requires="a14">
        <xdr:sp macro="" textlink="">
          <xdr:nvSpPr>
            <xdr:cNvPr id="27" name="TextBox 26">
              <a:extLst>
                <a:ext uri="{FF2B5EF4-FFF2-40B4-BE49-F238E27FC236}">
                  <a16:creationId xmlns:a16="http://schemas.microsoft.com/office/drawing/2014/main" id="{00000000-0008-0000-0100-00001B000000}"/>
                </a:ext>
              </a:extLst>
            </xdr:cNvPr>
            <xdr:cNvSpPr txBox="1"/>
          </xdr:nvSpPr>
          <xdr:spPr>
            <a:xfrm>
              <a:off x="7089589" y="50867235"/>
              <a:ext cx="140102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solidFill>
                          <a:schemeClr val="tx1"/>
                        </a:solidFill>
                        <a:effectLst/>
                        <a:latin typeface="Cambria Math" panose="02040503050406030204" pitchFamily="18" charset="0"/>
                        <a:ea typeface="+mn-ea"/>
                        <a:cs typeface="+mn-cs"/>
                      </a:rPr>
                      <m:t>𝑂𝐸</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𝐴</m:t>
                        </m:r>
                      </m:e>
                      <m:sub>
                        <m:r>
                          <a:rPr lang="en-US" sz="1100" b="0" i="1">
                            <a:solidFill>
                              <a:schemeClr val="tx1"/>
                            </a:solidFill>
                            <a:effectLst/>
                            <a:latin typeface="Cambria Math" panose="02040503050406030204" pitchFamily="18" charset="0"/>
                            <a:ea typeface="+mn-ea"/>
                            <a:cs typeface="+mn-cs"/>
                          </a:rPr>
                          <m:t>%</m:t>
                        </m:r>
                      </m:sub>
                    </m:sSub>
                    <m:r>
                      <a:rPr lang="en-US" sz="1100" b="0" i="1">
                        <a:solidFill>
                          <a:schemeClr val="tx1"/>
                        </a:solidFill>
                        <a:effectLst/>
                        <a:latin typeface="Cambria Math" panose="02040503050406030204" pitchFamily="18" charset="0"/>
                        <a:ea typeface="+mn-ea"/>
                        <a:cs typeface="+mn-cs"/>
                      </a:rPr>
                      <m:t>=100%−10%</m:t>
                    </m:r>
                  </m:oMath>
                </m:oMathPara>
              </a14:m>
              <a:endParaRPr lang="en-US" sz="1100">
                <a:solidFill>
                  <a:schemeClr val="tx1"/>
                </a:solidFill>
                <a:effectLst/>
                <a:latin typeface="+mn-lt"/>
                <a:ea typeface="+mn-ea"/>
                <a:cs typeface="+mn-cs"/>
              </a:endParaRPr>
            </a:p>
          </xdr:txBody>
        </xdr:sp>
      </mc:Choice>
      <mc:Fallback xmlns="">
        <xdr:sp macro="" textlink="">
          <xdr:nvSpPr>
            <xdr:cNvPr id="27" name="TextBox 26">
              <a:extLst>
                <a:ext uri="{FF2B5EF4-FFF2-40B4-BE49-F238E27FC236}">
                  <a16:creationId xmlns:a16="http://schemas.microsoft.com/office/drawing/2014/main" id="{D0DEE7A1-E064-44BF-B4E5-584D05C17AAE}"/>
                </a:ext>
              </a:extLst>
            </xdr:cNvPr>
            <xdr:cNvSpPr txBox="1"/>
          </xdr:nvSpPr>
          <xdr:spPr>
            <a:xfrm>
              <a:off x="7089589" y="50867235"/>
              <a:ext cx="140102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solidFill>
                    <a:schemeClr val="tx1"/>
                  </a:solidFill>
                  <a:effectLst/>
                  <a:latin typeface="Cambria Math" panose="02040503050406030204" pitchFamily="18" charset="0"/>
                  <a:ea typeface="+mn-ea"/>
                  <a:cs typeface="+mn-cs"/>
                </a:rPr>
                <a:t>𝑂𝐸𝐴_%=100%−10%</a:t>
              </a:r>
              <a:endParaRPr lang="en-US" sz="1100">
                <a:solidFill>
                  <a:schemeClr val="tx1"/>
                </a:solidFill>
                <a:effectLst/>
                <a:latin typeface="+mn-lt"/>
                <a:ea typeface="+mn-ea"/>
                <a:cs typeface="+mn-cs"/>
              </a:endParaRPr>
            </a:p>
          </xdr:txBody>
        </xdr:sp>
      </mc:Fallback>
    </mc:AlternateContent>
    <xdr:clientData/>
  </xdr:oneCellAnchor>
  <xdr:oneCellAnchor>
    <xdr:from>
      <xdr:col>3</xdr:col>
      <xdr:colOff>178431</xdr:colOff>
      <xdr:row>142</xdr:row>
      <xdr:rowOff>117228</xdr:rowOff>
    </xdr:from>
    <xdr:ext cx="7036145" cy="367729"/>
    <mc:AlternateContent xmlns:mc="http://schemas.openxmlformats.org/markup-compatibility/2006" xmlns:a14="http://schemas.microsoft.com/office/drawing/2010/main">
      <mc:Choice Requires="a14">
        <xdr:sp macro="" textlink="">
          <xdr:nvSpPr>
            <xdr:cNvPr id="28" name="TextBox 27">
              <a:extLst>
                <a:ext uri="{FF2B5EF4-FFF2-40B4-BE49-F238E27FC236}">
                  <a16:creationId xmlns:a16="http://schemas.microsoft.com/office/drawing/2014/main" id="{00000000-0008-0000-0100-00001C000000}"/>
                </a:ext>
              </a:extLst>
            </xdr:cNvPr>
            <xdr:cNvSpPr txBox="1"/>
          </xdr:nvSpPr>
          <xdr:spPr>
            <a:xfrm>
              <a:off x="4178931" y="51786690"/>
              <a:ext cx="7036145" cy="3677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solidFill>
                          <a:schemeClr val="tx1"/>
                        </a:solidFill>
                        <a:effectLst/>
                        <a:latin typeface="Cambria Math" panose="02040503050406030204" pitchFamily="18" charset="0"/>
                        <a:ea typeface="+mn-ea"/>
                        <a:cs typeface="+mn-cs"/>
                      </a:rPr>
                      <m:t>𝐸𝐴</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𝐸</m:t>
                        </m:r>
                      </m:e>
                      <m: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𝑇𝑟𝑎𝑛𝑐h𝑒</m:t>
                        </m:r>
                      </m:sub>
                    </m:sSub>
                    <m:r>
                      <a:rPr lang="en-US" sz="1100" i="1">
                        <a:solidFill>
                          <a:schemeClr val="tx1"/>
                        </a:solidFill>
                        <a:effectLst/>
                        <a:latin typeface="Cambria Math" panose="02040503050406030204" pitchFamily="18" charset="0"/>
                        <a:ea typeface="+mn-ea"/>
                        <a:cs typeface="+mn-cs"/>
                      </a:rPr>
                      <m:t>=100%−</m:t>
                    </m:r>
                    <m:d>
                      <m:dPr>
                        <m:ctrlPr>
                          <a:rPr lang="en-US" sz="1100" i="1">
                            <a:solidFill>
                              <a:schemeClr val="tx1"/>
                            </a:solidFill>
                            <a:effectLst/>
                            <a:latin typeface="Cambria Math" panose="02040503050406030204" pitchFamily="18" charset="0"/>
                            <a:ea typeface="+mn-ea"/>
                            <a:cs typeface="+mn-cs"/>
                          </a:rPr>
                        </m:ctrlPr>
                      </m:dPr>
                      <m:e>
                        <m:r>
                          <a:rPr lang="en-US" sz="1100" i="1">
                            <a:solidFill>
                              <a:schemeClr val="tx1"/>
                            </a:solidFill>
                            <a:effectLst/>
                            <a:latin typeface="Cambria Math" panose="02040503050406030204" pitchFamily="18" charset="0"/>
                            <a:ea typeface="+mn-ea"/>
                            <a:cs typeface="+mn-cs"/>
                          </a:rPr>
                          <m:t>𝐶</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𝑀</m:t>
                            </m:r>
                          </m:e>
                          <m: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𝑇𝑟𝑎𝑛𝑐h𝑒</m:t>
                            </m:r>
                          </m:sub>
                        </m:s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𝐿𝑇𝐸</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𝐴</m:t>
                            </m:r>
                          </m:e>
                          <m: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𝑇𝑟𝑎𝑛𝑐h𝑒</m:t>
                            </m:r>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𝐶𝑀</m:t>
                            </m:r>
                          </m:sub>
                        </m:s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𝑂𝐸</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𝐴</m:t>
                            </m:r>
                          </m:e>
                          <m:sub>
                            <m:r>
                              <a:rPr lang="en-US" sz="1100" i="1">
                                <a:solidFill>
                                  <a:schemeClr val="tx1"/>
                                </a:solidFill>
                                <a:effectLst/>
                                <a:latin typeface="Cambria Math" panose="02040503050406030204" pitchFamily="18" charset="0"/>
                                <a:ea typeface="+mn-ea"/>
                                <a:cs typeface="+mn-cs"/>
                              </a:rPr>
                              <m:t>%</m:t>
                            </m:r>
                          </m:sub>
                        </m:sSub>
                      </m:e>
                    </m:d>
                    <m:r>
                      <a:rPr lang="en-US" sz="1100" i="1">
                        <a:solidFill>
                          <a:schemeClr val="tx1"/>
                        </a:solidFill>
                        <a:effectLst/>
                        <a:latin typeface="Cambria Math" panose="02040503050406030204" pitchFamily="18" charset="0"/>
                        <a:ea typeface="+mn-ea"/>
                        <a:cs typeface="+mn-cs"/>
                      </a:rPr>
                      <m:t>−</m:t>
                    </m:r>
                    <m:d>
                      <m:dPr>
                        <m:ctrlPr>
                          <a:rPr lang="en-US" sz="1100" i="1">
                            <a:solidFill>
                              <a:schemeClr val="tx1"/>
                            </a:solidFill>
                            <a:effectLst/>
                            <a:latin typeface="Cambria Math" panose="02040503050406030204" pitchFamily="18" charset="0"/>
                            <a:ea typeface="+mn-ea"/>
                            <a:cs typeface="+mn-cs"/>
                          </a:rPr>
                        </m:ctrlPr>
                      </m:dPr>
                      <m:e>
                        <m:r>
                          <a:rPr lang="en-US" sz="1100" i="1">
                            <a:solidFill>
                              <a:schemeClr val="tx1"/>
                            </a:solidFill>
                            <a:effectLst/>
                            <a:latin typeface="Cambria Math" panose="02040503050406030204" pitchFamily="18" charset="0"/>
                            <a:ea typeface="+mn-ea"/>
                            <a:cs typeface="+mn-cs"/>
                          </a:rPr>
                          <m:t>𝐿</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𝑆</m:t>
                            </m:r>
                          </m:e>
                          <m: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𝑇𝑟𝑎𝑛𝑐h𝑒</m:t>
                            </m:r>
                          </m:sub>
                        </m:s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𝐿𝑆𝐸</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𝐴</m:t>
                            </m:r>
                          </m:e>
                          <m: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𝑇𝑟𝑎𝑛𝑐h𝑒</m:t>
                            </m:r>
                          </m:sub>
                        </m:s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𝐿𝑇𝐸</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𝐴</m:t>
                            </m:r>
                          </m:e>
                          <m: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𝑇𝑟𝑎𝑛𝑐h𝑒</m:t>
                            </m:r>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𝐿𝑆</m:t>
                            </m:r>
                          </m:sub>
                        </m:s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𝑂𝐸</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𝐴</m:t>
                            </m:r>
                          </m:e>
                          <m:sub>
                            <m:r>
                              <a:rPr lang="en-US" sz="1100" i="1">
                                <a:solidFill>
                                  <a:schemeClr val="tx1"/>
                                </a:solidFill>
                                <a:effectLst/>
                                <a:latin typeface="Cambria Math" panose="02040503050406030204" pitchFamily="18" charset="0"/>
                                <a:ea typeface="+mn-ea"/>
                                <a:cs typeface="+mn-cs"/>
                              </a:rPr>
                              <m:t>%</m:t>
                            </m:r>
                          </m:sub>
                        </m:sSub>
                      </m:e>
                    </m:d>
                  </m:oMath>
                </m:oMathPara>
              </a14:m>
              <a:endParaRPr lang="en-US" sz="1100">
                <a:solidFill>
                  <a:schemeClr val="tx1"/>
                </a:solidFill>
                <a:effectLst/>
                <a:latin typeface="+mn-lt"/>
                <a:ea typeface="+mn-ea"/>
                <a:cs typeface="+mn-cs"/>
              </a:endParaRPr>
            </a:p>
          </xdr:txBody>
        </xdr:sp>
      </mc:Choice>
      <mc:Fallback xmlns="">
        <xdr:sp macro="" textlink="">
          <xdr:nvSpPr>
            <xdr:cNvPr id="28" name="TextBox 27">
              <a:extLst>
                <a:ext uri="{FF2B5EF4-FFF2-40B4-BE49-F238E27FC236}">
                  <a16:creationId xmlns:a16="http://schemas.microsoft.com/office/drawing/2014/main" id="{BFD30816-77ED-47D3-B81C-A2F68920B045}"/>
                </a:ext>
              </a:extLst>
            </xdr:cNvPr>
            <xdr:cNvSpPr txBox="1"/>
          </xdr:nvSpPr>
          <xdr:spPr>
            <a:xfrm>
              <a:off x="4178931" y="51786690"/>
              <a:ext cx="7036145" cy="3677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100" i="0">
                  <a:solidFill>
                    <a:schemeClr val="tx1"/>
                  </a:solidFill>
                  <a:effectLst/>
                  <a:latin typeface="Cambria Math" panose="02040503050406030204" pitchFamily="18" charset="0"/>
                  <a:ea typeface="+mn-ea"/>
                  <a:cs typeface="+mn-cs"/>
                </a:rPr>
                <a:t>𝐸𝐴𝐸_(%,𝑇𝑟𝑎𝑛𝑐ℎ𝑒)=100%−(𝐶𝑀_(%,𝑇𝑟𝑎𝑛𝑐ℎ𝑒)∗𝐿𝑇𝐸𝐴_(%,𝑇𝑟𝑎𝑛𝑐ℎ𝑒,𝐶𝑀)∗𝑂𝐸𝐴_% )−(𝐿𝑆_(%,𝑇𝑟𝑎𝑛𝑐ℎ𝑒)∗𝐿𝑆𝐸𝐴_(%,𝑇𝑟𝑎𝑛𝑐ℎ𝑒)∗𝐿𝑇𝐸𝐴_(%,𝑇𝑟𝑎𝑛𝑐ℎ𝑒,𝐿𝑆)∗𝑂𝐸𝐴_% )</a:t>
              </a:r>
              <a:endParaRPr lang="en-US" sz="1100">
                <a:solidFill>
                  <a:schemeClr val="tx1"/>
                </a:solidFill>
                <a:effectLst/>
                <a:latin typeface="+mn-lt"/>
                <a:ea typeface="+mn-ea"/>
                <a:cs typeface="+mn-cs"/>
              </a:endParaRPr>
            </a:p>
          </xdr:txBody>
        </xdr:sp>
      </mc:Fallback>
    </mc:AlternateContent>
    <xdr:clientData/>
  </xdr:oneCellAnchor>
  <xdr:oneCellAnchor>
    <xdr:from>
      <xdr:col>4</xdr:col>
      <xdr:colOff>256989</xdr:colOff>
      <xdr:row>168</xdr:row>
      <xdr:rowOff>182282</xdr:rowOff>
    </xdr:from>
    <xdr:ext cx="4050340" cy="349198"/>
    <mc:AlternateContent xmlns:mc="http://schemas.openxmlformats.org/markup-compatibility/2006" xmlns:a14="http://schemas.microsoft.com/office/drawing/2010/main">
      <mc:Choice Requires="a14">
        <xdr:sp macro="" textlink="">
          <xdr:nvSpPr>
            <xdr:cNvPr id="29" name="TextBox 28">
              <a:extLst>
                <a:ext uri="{FF2B5EF4-FFF2-40B4-BE49-F238E27FC236}">
                  <a16:creationId xmlns:a16="http://schemas.microsoft.com/office/drawing/2014/main" id="{00000000-0008-0000-0100-00001D000000}"/>
                </a:ext>
              </a:extLst>
            </xdr:cNvPr>
            <xdr:cNvSpPr txBox="1"/>
          </xdr:nvSpPr>
          <xdr:spPr>
            <a:xfrm>
              <a:off x="6935695" y="56779458"/>
              <a:ext cx="4050340" cy="3491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US" sz="1100" i="1">
                        <a:solidFill>
                          <a:schemeClr val="tx1"/>
                        </a:solidFill>
                        <a:effectLst/>
                        <a:latin typeface="Cambria Math" panose="02040503050406030204" pitchFamily="18" charset="0"/>
                        <a:ea typeface="+mn-ea"/>
                        <a:cs typeface="+mn-cs"/>
                      </a:rPr>
                      <m:t>𝑅𝑊</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𝐴</m:t>
                        </m:r>
                      </m:e>
                      <m: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𝑇𝑟𝑎𝑛𝑐h𝑒</m:t>
                        </m:r>
                      </m:sub>
                    </m:s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𝐴𝐸</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𝐴</m:t>
                        </m:r>
                      </m:e>
                      <m: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𝑇𝑟𝑎𝑛𝑐h𝑒</m:t>
                        </m:r>
                      </m:sub>
                    </m:s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𝑅</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𝑊</m:t>
                        </m:r>
                      </m:e>
                      <m: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𝑇𝑟𝑎𝑛𝑐h𝑒</m:t>
                        </m:r>
                      </m:sub>
                    </m:s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𝑅𝑊𝐴𝑆𝑢</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𝑝</m:t>
                        </m:r>
                      </m:e>
                      <m:sub>
                        <m:r>
                          <a:rPr lang="en-US" sz="1100" i="1">
                            <a:solidFill>
                              <a:schemeClr val="tx1"/>
                            </a:solidFill>
                            <a:effectLst/>
                            <a:latin typeface="Cambria Math" panose="02040503050406030204" pitchFamily="18" charset="0"/>
                            <a:ea typeface="+mn-ea"/>
                            <a:cs typeface="+mn-cs"/>
                          </a:rPr>
                          <m:t>$, </m:t>
                        </m:r>
                        <m:r>
                          <a:rPr lang="en-US" sz="1100" i="1">
                            <a:solidFill>
                              <a:schemeClr val="tx1"/>
                            </a:solidFill>
                            <a:effectLst/>
                            <a:latin typeface="Cambria Math" panose="02040503050406030204" pitchFamily="18" charset="0"/>
                            <a:ea typeface="+mn-ea"/>
                            <a:cs typeface="+mn-cs"/>
                          </a:rPr>
                          <m:t>𝑇𝑟𝑎𝑛𝑐h𝑒</m:t>
                        </m:r>
                      </m:sub>
                    </m:sSub>
                  </m:oMath>
                </m:oMathPara>
              </a14:m>
              <a:endParaRPr lang="en-US" sz="1100">
                <a:solidFill>
                  <a:schemeClr val="tx1"/>
                </a:solidFill>
                <a:effectLst/>
                <a:latin typeface="+mn-lt"/>
                <a:ea typeface="+mn-ea"/>
                <a:cs typeface="+mn-cs"/>
              </a:endParaRPr>
            </a:p>
            <a:p>
              <a:endParaRPr lang="en-US" sz="1100">
                <a:solidFill>
                  <a:schemeClr val="tx1"/>
                </a:solidFill>
                <a:effectLst/>
                <a:latin typeface="+mn-lt"/>
                <a:ea typeface="+mn-ea"/>
                <a:cs typeface="+mn-cs"/>
              </a:endParaRPr>
            </a:p>
          </xdr:txBody>
        </xdr:sp>
      </mc:Choice>
      <mc:Fallback xmlns="">
        <xdr:sp macro="" textlink="">
          <xdr:nvSpPr>
            <xdr:cNvPr id="29" name="TextBox 28">
              <a:extLst>
                <a:ext uri="{FF2B5EF4-FFF2-40B4-BE49-F238E27FC236}">
                  <a16:creationId xmlns:a16="http://schemas.microsoft.com/office/drawing/2014/main" id="{BEA4C516-F0ED-4D55-AE1B-8E945203020F}"/>
                </a:ext>
              </a:extLst>
            </xdr:cNvPr>
            <xdr:cNvSpPr txBox="1"/>
          </xdr:nvSpPr>
          <xdr:spPr>
            <a:xfrm>
              <a:off x="6935695" y="56779458"/>
              <a:ext cx="4050340" cy="3491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i="0">
                  <a:solidFill>
                    <a:schemeClr val="tx1"/>
                  </a:solidFill>
                  <a:effectLst/>
                  <a:latin typeface="+mn-lt"/>
                  <a:ea typeface="+mn-ea"/>
                  <a:cs typeface="+mn-cs"/>
                </a:rPr>
                <a:t>𝑅𝑊𝐴_($,𝑇𝑟𝑎𝑛𝑐ℎ𝑒)=𝐴𝐸𝐴_($,𝑇𝑟𝑎𝑛𝑐ℎ𝑒)∗𝑅𝑊_(%,𝑇𝑟𝑎𝑛𝑐ℎ𝑒)+𝑅𝑊𝐴𝑆𝑢𝑝_($, 𝑇𝑟𝑎𝑛𝑐ℎ𝑒)</a:t>
              </a:r>
              <a:endParaRPr lang="en-US" sz="1100">
                <a:solidFill>
                  <a:schemeClr val="tx1"/>
                </a:solidFill>
                <a:effectLst/>
                <a:latin typeface="+mn-lt"/>
                <a:ea typeface="+mn-ea"/>
                <a:cs typeface="+mn-cs"/>
              </a:endParaRPr>
            </a:p>
            <a:p>
              <a:endParaRPr lang="en-US" sz="1100">
                <a:solidFill>
                  <a:schemeClr val="tx1"/>
                </a:solidFill>
                <a:effectLst/>
                <a:latin typeface="+mn-lt"/>
                <a:ea typeface="+mn-ea"/>
                <a:cs typeface="+mn-cs"/>
              </a:endParaRPr>
            </a:p>
          </xdr:txBody>
        </xdr:sp>
      </mc:Fallback>
    </mc:AlternateContent>
    <xdr:clientData/>
  </xdr:oneCellAnchor>
  <xdr:oneCellAnchor>
    <xdr:from>
      <xdr:col>4</xdr:col>
      <xdr:colOff>507999</xdr:colOff>
      <xdr:row>160</xdr:row>
      <xdr:rowOff>291353</xdr:rowOff>
    </xdr:from>
    <xdr:ext cx="2649251" cy="176972"/>
    <mc:AlternateContent xmlns:mc="http://schemas.openxmlformats.org/markup-compatibility/2006" xmlns:a14="http://schemas.microsoft.com/office/drawing/2010/main">
      <mc:Choice Requires="a14">
        <xdr:sp macro="" textlink="">
          <xdr:nvSpPr>
            <xdr:cNvPr id="30" name="TextBox 29">
              <a:extLst>
                <a:ext uri="{FF2B5EF4-FFF2-40B4-BE49-F238E27FC236}">
                  <a16:creationId xmlns:a16="http://schemas.microsoft.com/office/drawing/2014/main" id="{00000000-0008-0000-0100-00001E000000}"/>
                </a:ext>
              </a:extLst>
            </xdr:cNvPr>
            <xdr:cNvSpPr txBox="1"/>
          </xdr:nvSpPr>
          <xdr:spPr>
            <a:xfrm>
              <a:off x="7186705" y="54871471"/>
              <a:ext cx="264925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US" sz="1100" i="1">
                        <a:solidFill>
                          <a:schemeClr val="tx1"/>
                        </a:solidFill>
                        <a:effectLst/>
                        <a:latin typeface="Cambria Math" panose="02040503050406030204" pitchFamily="18" charset="0"/>
                        <a:ea typeface="+mn-ea"/>
                        <a:cs typeface="+mn-cs"/>
                      </a:rPr>
                      <m:t>𝑅𝑊𝐴𝑆𝑢</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𝑝</m:t>
                        </m:r>
                      </m:e>
                      <m: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𝑇𝑟𝑎𝑛𝑐h𝑒</m:t>
                        </m:r>
                      </m:sub>
                    </m:s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𝐶𝑛𝑡𝑝𝑡𝑦𝑅𝑊</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𝐴</m:t>
                        </m:r>
                      </m:e>
                      <m:sub>
                        <m:r>
                          <a:rPr lang="en-US" sz="1100" i="1">
                            <a:solidFill>
                              <a:schemeClr val="tx1"/>
                            </a:solidFill>
                            <a:effectLst/>
                            <a:latin typeface="Cambria Math" panose="02040503050406030204" pitchFamily="18" charset="0"/>
                            <a:ea typeface="+mn-ea"/>
                            <a:cs typeface="+mn-cs"/>
                          </a:rPr>
                          <m:t>$</m:t>
                        </m:r>
                      </m:sub>
                    </m:s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𝐷</m:t>
                    </m:r>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𝐴</m:t>
                    </m:r>
                    <m:r>
                      <a:rPr lang="en-US" sz="1100" i="1">
                        <a:solidFill>
                          <a:schemeClr val="tx1"/>
                        </a:solidFill>
                        <a:effectLst/>
                        <a:latin typeface="Cambria Math" panose="02040503050406030204" pitchFamily="18" charset="0"/>
                        <a:ea typeface="+mn-ea"/>
                        <a:cs typeface="+mn-cs"/>
                      </a:rPr>
                      <m:t>)</m:t>
                    </m:r>
                  </m:oMath>
                </m:oMathPara>
              </a14:m>
              <a:endParaRPr lang="en-US" sz="1100">
                <a:solidFill>
                  <a:schemeClr val="tx1"/>
                </a:solidFill>
                <a:effectLst/>
                <a:latin typeface="+mn-lt"/>
                <a:ea typeface="+mn-ea"/>
                <a:cs typeface="+mn-cs"/>
              </a:endParaRPr>
            </a:p>
          </xdr:txBody>
        </xdr:sp>
      </mc:Choice>
      <mc:Fallback xmlns="">
        <xdr:sp macro="" textlink="">
          <xdr:nvSpPr>
            <xdr:cNvPr id="30" name="TextBox 29">
              <a:extLst>
                <a:ext uri="{FF2B5EF4-FFF2-40B4-BE49-F238E27FC236}">
                  <a16:creationId xmlns:a16="http://schemas.microsoft.com/office/drawing/2014/main" id="{EB0B4811-42A4-4C05-80C3-633C7A77928D}"/>
                </a:ext>
              </a:extLst>
            </xdr:cNvPr>
            <xdr:cNvSpPr txBox="1"/>
          </xdr:nvSpPr>
          <xdr:spPr>
            <a:xfrm>
              <a:off x="7186705" y="54871471"/>
              <a:ext cx="264925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i="0">
                  <a:solidFill>
                    <a:schemeClr val="tx1"/>
                  </a:solidFill>
                  <a:effectLst/>
                  <a:latin typeface="+mn-lt"/>
                  <a:ea typeface="+mn-ea"/>
                  <a:cs typeface="+mn-cs"/>
                </a:rPr>
                <a:t>𝑅𝑊𝐴𝑆𝑢𝑝_($,𝑇𝑟𝑎𝑛𝑐ℎ𝑒)=𝐶𝑛𝑡𝑝𝑡𝑦𝑅𝑊𝐴_$∗(𝐷−𝐴)</a:t>
              </a:r>
              <a:endParaRPr lang="en-US" sz="1100">
                <a:solidFill>
                  <a:schemeClr val="tx1"/>
                </a:solidFill>
                <a:effectLst/>
                <a:latin typeface="+mn-lt"/>
                <a:ea typeface="+mn-ea"/>
                <a:cs typeface="+mn-cs"/>
              </a:endParaRPr>
            </a:p>
          </xdr:txBody>
        </xdr:sp>
      </mc:Fallback>
    </mc:AlternateContent>
    <xdr:clientData/>
  </xdr:oneCellAnchor>
  <xdr:oneCellAnchor>
    <xdr:from>
      <xdr:col>4</xdr:col>
      <xdr:colOff>379851</xdr:colOff>
      <xdr:row>151</xdr:row>
      <xdr:rowOff>89647</xdr:rowOff>
    </xdr:from>
    <xdr:ext cx="4945530" cy="380361"/>
    <mc:AlternateContent xmlns:mc="http://schemas.openxmlformats.org/markup-compatibility/2006" xmlns:a14="http://schemas.microsoft.com/office/drawing/2010/main">
      <mc:Choice Requires="a14">
        <xdr:sp macro="" textlink="">
          <xdr:nvSpPr>
            <xdr:cNvPr id="32" name="TextBox 31">
              <a:extLst>
                <a:ext uri="{FF2B5EF4-FFF2-40B4-BE49-F238E27FC236}">
                  <a16:creationId xmlns:a16="http://schemas.microsoft.com/office/drawing/2014/main" id="{00000000-0008-0000-0100-000020000000}"/>
                </a:ext>
              </a:extLst>
            </xdr:cNvPr>
            <xdr:cNvSpPr txBox="1"/>
          </xdr:nvSpPr>
          <xdr:spPr>
            <a:xfrm>
              <a:off x="4565966" y="53595724"/>
              <a:ext cx="4945530"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solidFill>
                          <a:schemeClr val="tx1"/>
                        </a:solidFill>
                        <a:effectLst/>
                        <a:latin typeface="Cambria Math" panose="02040503050406030204" pitchFamily="18" charset="0"/>
                        <a:ea typeface="+mn-ea"/>
                        <a:cs typeface="+mn-cs"/>
                      </a:rPr>
                      <m:t>𝐴𝐸</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𝐴</m:t>
                        </m:r>
                      </m:e>
                      <m: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𝑇𝑟𝑎𝑛𝑐h𝑒</m:t>
                        </m:r>
                      </m:sub>
                    </m:sSub>
                    <m:r>
                      <a:rPr lang="en-US" sz="1100" i="1">
                        <a:solidFill>
                          <a:schemeClr val="tx1"/>
                        </a:solidFill>
                        <a:effectLst/>
                        <a:latin typeface="Cambria Math" panose="02040503050406030204" pitchFamily="18" charset="0"/>
                        <a:ea typeface="+mn-ea"/>
                        <a:cs typeface="+mn-cs"/>
                      </a:rPr>
                      <m:t>=</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𝐸𝐴𝐸</m:t>
                        </m:r>
                      </m:e>
                      <m: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𝑇𝑟𝑎𝑛𝑐h𝑒</m:t>
                        </m:r>
                      </m:sub>
                    </m:s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𝐴𝑔𝑔𝑈𝑃</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𝐵</m:t>
                        </m:r>
                      </m:e>
                      <m:sub>
                        <m:r>
                          <a:rPr lang="en-US" sz="1100" i="1">
                            <a:solidFill>
                              <a:schemeClr val="tx1"/>
                            </a:solidFill>
                            <a:effectLst/>
                            <a:latin typeface="Cambria Math" panose="02040503050406030204" pitchFamily="18" charset="0"/>
                            <a:ea typeface="+mn-ea"/>
                            <a:cs typeface="+mn-cs"/>
                          </a:rPr>
                          <m:t>$</m:t>
                        </m:r>
                      </m:sub>
                    </m:sSub>
                    <m:r>
                      <a:rPr lang="en-US" sz="1100" i="1">
                        <a:solidFill>
                          <a:schemeClr val="tx1"/>
                        </a:solidFill>
                        <a:effectLst/>
                        <a:latin typeface="Cambria Math" panose="02040503050406030204" pitchFamily="18" charset="0"/>
                        <a:ea typeface="+mn-ea"/>
                        <a:cs typeface="+mn-cs"/>
                      </a:rPr>
                      <m:t>∗</m:t>
                    </m:r>
                    <m:d>
                      <m:dPr>
                        <m:ctrlPr>
                          <a:rPr lang="en-US" sz="1100" i="1">
                            <a:solidFill>
                              <a:schemeClr val="tx1"/>
                            </a:solidFill>
                            <a:effectLst/>
                            <a:latin typeface="Cambria Math" panose="02040503050406030204" pitchFamily="18" charset="0"/>
                            <a:ea typeface="+mn-ea"/>
                            <a:cs typeface="+mn-cs"/>
                          </a:rPr>
                        </m:ctrlPr>
                      </m:dPr>
                      <m:e>
                        <m:r>
                          <a:rPr lang="en-US" sz="1100" i="1">
                            <a:solidFill>
                              <a:schemeClr val="tx1"/>
                            </a:solidFill>
                            <a:effectLst/>
                            <a:latin typeface="Cambria Math" panose="02040503050406030204" pitchFamily="18" charset="0"/>
                            <a:ea typeface="+mn-ea"/>
                            <a:cs typeface="+mn-cs"/>
                          </a:rPr>
                          <m:t>𝐷</m:t>
                        </m:r>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𝐴</m:t>
                        </m:r>
                      </m:e>
                    </m:d>
                    <m:r>
                      <a:rPr lang="en-US" sz="1100" i="1">
                        <a:solidFill>
                          <a:schemeClr val="tx1"/>
                        </a:solidFill>
                        <a:effectLst/>
                        <a:latin typeface="Cambria Math" panose="02040503050406030204" pitchFamily="18" charset="0"/>
                        <a:ea typeface="+mn-ea"/>
                        <a:cs typeface="+mn-cs"/>
                      </a:rPr>
                      <m:t>∗</m:t>
                    </m:r>
                    <m:d>
                      <m:dPr>
                        <m:ctrlPr>
                          <a:rPr lang="en-US" sz="1100" i="1">
                            <a:solidFill>
                              <a:schemeClr val="tx1"/>
                            </a:solidFill>
                            <a:effectLst/>
                            <a:latin typeface="Cambria Math" panose="02040503050406030204" pitchFamily="18" charset="0"/>
                            <a:ea typeface="+mn-ea"/>
                            <a:cs typeface="+mn-cs"/>
                          </a:rPr>
                        </m:ctrlPr>
                      </m:dPr>
                      <m:e>
                        <m:r>
                          <a:rPr lang="en-US" sz="1100" i="1">
                            <a:solidFill>
                              <a:schemeClr val="tx1"/>
                            </a:solidFill>
                            <a:effectLst/>
                            <a:latin typeface="Cambria Math" panose="02040503050406030204" pitchFamily="18" charset="0"/>
                            <a:ea typeface="+mn-ea"/>
                            <a:cs typeface="+mn-cs"/>
                          </a:rPr>
                          <m:t>1−</m:t>
                        </m:r>
                        <m:f>
                          <m:fPr>
                            <m:ctrlPr>
                              <a:rPr lang="en-US" sz="1100" i="1">
                                <a:solidFill>
                                  <a:schemeClr val="tx1"/>
                                </a:solidFill>
                                <a:effectLst/>
                                <a:latin typeface="Cambria Math" panose="02040503050406030204" pitchFamily="18" charset="0"/>
                                <a:ea typeface="+mn-ea"/>
                                <a:cs typeface="+mn-cs"/>
                              </a:rPr>
                            </m:ctrlPr>
                          </m:fPr>
                          <m:num>
                            <m:r>
                              <a:rPr lang="en-US" sz="1100" i="1">
                                <a:solidFill>
                                  <a:schemeClr val="tx1"/>
                                </a:solidFill>
                                <a:effectLst/>
                                <a:latin typeface="Cambria Math" panose="02040503050406030204" pitchFamily="18" charset="0"/>
                                <a:ea typeface="+mn-ea"/>
                                <a:cs typeface="+mn-cs"/>
                              </a:rPr>
                              <m:t>𝐸𝐿</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𝑆</m:t>
                                </m:r>
                              </m:e>
                              <m:sub>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𝑇𝑟𝑎𝑛𝑐h𝑒</m:t>
                                </m:r>
                              </m:sub>
                            </m:sSub>
                            <m:r>
                              <a:rPr lang="en-US" sz="1100" i="1">
                                <a:solidFill>
                                  <a:schemeClr val="tx1"/>
                                </a:solidFill>
                                <a:effectLst/>
                                <a:latin typeface="Cambria Math" panose="02040503050406030204" pitchFamily="18" charset="0"/>
                                <a:ea typeface="+mn-ea"/>
                                <a:cs typeface="+mn-cs"/>
                              </a:rPr>
                              <m:t> </m:t>
                            </m:r>
                          </m:num>
                          <m:den>
                            <m:r>
                              <a:rPr lang="en-US" sz="1100" i="1">
                                <a:solidFill>
                                  <a:schemeClr val="tx1"/>
                                </a:solidFill>
                                <a:effectLst/>
                                <a:latin typeface="Cambria Math" panose="02040503050406030204" pitchFamily="18" charset="0"/>
                                <a:ea typeface="+mn-ea"/>
                                <a:cs typeface="+mn-cs"/>
                              </a:rPr>
                              <m:t>𝑅</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𝑊</m:t>
                                </m:r>
                              </m:e>
                              <m:sub>
                                <m:r>
                                  <a:rPr lang="en-US" sz="1100" i="1">
                                    <a:solidFill>
                                      <a:schemeClr val="tx1"/>
                                    </a:solidFill>
                                    <a:effectLst/>
                                    <a:latin typeface="Cambria Math" panose="02040503050406030204" pitchFamily="18" charset="0"/>
                                    <a:ea typeface="+mn-ea"/>
                                    <a:cs typeface="+mn-cs"/>
                                  </a:rPr>
                                  <m:t>%, </m:t>
                                </m:r>
                                <m:r>
                                  <a:rPr lang="en-US" sz="1100" i="1">
                                    <a:solidFill>
                                      <a:schemeClr val="tx1"/>
                                    </a:solidFill>
                                    <a:effectLst/>
                                    <a:latin typeface="Cambria Math" panose="02040503050406030204" pitchFamily="18" charset="0"/>
                                    <a:ea typeface="+mn-ea"/>
                                    <a:cs typeface="+mn-cs"/>
                                  </a:rPr>
                                  <m:t>𝑇𝑟𝑎𝑛𝑐h𝑒</m:t>
                                </m:r>
                              </m:sub>
                            </m:sSub>
                            <m:r>
                              <a:rPr lang="en-US" sz="1100" i="1">
                                <a:solidFill>
                                  <a:schemeClr val="tx1"/>
                                </a:solidFill>
                                <a:effectLst/>
                                <a:latin typeface="Cambria Math" panose="02040503050406030204" pitchFamily="18" charset="0"/>
                                <a:ea typeface="+mn-ea"/>
                                <a:cs typeface="+mn-cs"/>
                              </a:rPr>
                              <m:t>∗8%</m:t>
                            </m:r>
                          </m:den>
                        </m:f>
                      </m:e>
                    </m:d>
                  </m:oMath>
                </m:oMathPara>
              </a14:m>
              <a:endParaRPr lang="en-US" sz="1100">
                <a:solidFill>
                  <a:schemeClr val="tx1"/>
                </a:solidFill>
                <a:effectLst/>
                <a:latin typeface="+mn-lt"/>
                <a:ea typeface="+mn-ea"/>
                <a:cs typeface="+mn-cs"/>
              </a:endParaRPr>
            </a:p>
          </xdr:txBody>
        </xdr:sp>
      </mc:Choice>
      <mc:Fallback xmlns="">
        <xdr:sp macro="" textlink="">
          <xdr:nvSpPr>
            <xdr:cNvPr id="32" name="TextBox 31">
              <a:extLst>
                <a:ext uri="{FF2B5EF4-FFF2-40B4-BE49-F238E27FC236}">
                  <a16:creationId xmlns:a16="http://schemas.microsoft.com/office/drawing/2014/main" id="{D9C57D68-0C98-4E1A-97DB-FD37D5048374}"/>
                </a:ext>
              </a:extLst>
            </xdr:cNvPr>
            <xdr:cNvSpPr txBox="1"/>
          </xdr:nvSpPr>
          <xdr:spPr>
            <a:xfrm>
              <a:off x="4565966" y="53595724"/>
              <a:ext cx="4945530"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100" i="0">
                  <a:solidFill>
                    <a:schemeClr val="tx1"/>
                  </a:solidFill>
                  <a:effectLst/>
                  <a:latin typeface="Cambria Math" panose="02040503050406030204" pitchFamily="18" charset="0"/>
                  <a:ea typeface="+mn-ea"/>
                  <a:cs typeface="+mn-cs"/>
                </a:rPr>
                <a:t>𝐴𝐸𝐴_($,𝑇𝑟𝑎𝑛𝑐ℎ𝑒)=〖𝐸𝐴𝐸〗_(%,𝑇𝑟𝑎𝑛𝑐ℎ𝑒)∗𝐴𝑔𝑔𝑈𝑃𝐵_$∗(𝐷−𝐴)∗(1−(𝐸𝐿𝑆_(%,𝑇𝑟𝑎𝑛𝑐ℎ𝑒)  )/(𝑅𝑊_(%, 𝑇𝑟𝑎𝑛𝑐ℎ𝑒)∗8%))</a:t>
              </a:r>
              <a:endParaRPr lang="en-US" sz="1100">
                <a:solidFill>
                  <a:schemeClr val="tx1"/>
                </a:solidFill>
                <a:effectLst/>
                <a:latin typeface="+mn-lt"/>
                <a:ea typeface="+mn-ea"/>
                <a:cs typeface="+mn-cs"/>
              </a:endParaRPr>
            </a:p>
          </xdr:txBody>
        </xdr:sp>
      </mc:Fallback>
    </mc:AlternateContent>
    <xdr:clientData/>
  </xdr:oneCellAnchor>
  <xdr:oneCellAnchor>
    <xdr:from>
      <xdr:col>4</xdr:col>
      <xdr:colOff>311897</xdr:colOff>
      <xdr:row>175</xdr:row>
      <xdr:rowOff>140697</xdr:rowOff>
    </xdr:from>
    <xdr:ext cx="2427075" cy="172227"/>
    <mc:AlternateContent xmlns:mc="http://schemas.openxmlformats.org/markup-compatibility/2006" xmlns:a14="http://schemas.microsoft.com/office/drawing/2010/main">
      <mc:Choice Requires="a14">
        <xdr:sp macro="" textlink="">
          <xdr:nvSpPr>
            <xdr:cNvPr id="33" name="TextBox 32">
              <a:extLst>
                <a:ext uri="{FF2B5EF4-FFF2-40B4-BE49-F238E27FC236}">
                  <a16:creationId xmlns:a16="http://schemas.microsoft.com/office/drawing/2014/main" id="{00000000-0008-0000-0100-000021000000}"/>
                </a:ext>
              </a:extLst>
            </xdr:cNvPr>
            <xdr:cNvSpPr txBox="1"/>
          </xdr:nvSpPr>
          <xdr:spPr>
            <a:xfrm>
              <a:off x="4492314" y="60719697"/>
              <a:ext cx="242707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solidFill>
                          <a:sysClr val="windowText" lastClr="000000"/>
                        </a:solidFill>
                        <a:effectLst/>
                        <a:latin typeface="Cambria Math" panose="02040503050406030204" pitchFamily="18" charset="0"/>
                        <a:ea typeface="+mn-ea"/>
                        <a:cs typeface="+mn-cs"/>
                      </a:rPr>
                      <m:t>𝑅𝑊𝐴𝑅𝑒𝑙𝑖𝑒</m:t>
                    </m:r>
                    <m:sSub>
                      <m:sSubPr>
                        <m:ctrlPr>
                          <a:rPr lang="en-US" sz="1100" b="0" i="1">
                            <a:solidFill>
                              <a:sysClr val="windowText" lastClr="000000"/>
                            </a:solidFill>
                            <a:effectLst/>
                            <a:latin typeface="Cambria Math" panose="02040503050406030204" pitchFamily="18" charset="0"/>
                            <a:ea typeface="+mn-ea"/>
                            <a:cs typeface="+mn-cs"/>
                          </a:rPr>
                        </m:ctrlPr>
                      </m:sSubPr>
                      <m:e>
                        <m:r>
                          <a:rPr lang="en-US" sz="1100" b="0" i="1">
                            <a:solidFill>
                              <a:sysClr val="windowText" lastClr="000000"/>
                            </a:solidFill>
                            <a:effectLst/>
                            <a:latin typeface="Cambria Math" panose="02040503050406030204" pitchFamily="18" charset="0"/>
                            <a:ea typeface="+mn-ea"/>
                            <a:cs typeface="+mn-cs"/>
                          </a:rPr>
                          <m:t>𝑓</m:t>
                        </m:r>
                      </m:e>
                      <m:sub>
                        <m:r>
                          <a:rPr lang="en-US" sz="1100" b="0" i="1">
                            <a:solidFill>
                              <a:sysClr val="windowText" lastClr="000000"/>
                            </a:solidFill>
                            <a:effectLst/>
                            <a:latin typeface="Cambria Math" panose="02040503050406030204" pitchFamily="18" charset="0"/>
                            <a:ea typeface="+mn-ea"/>
                            <a:cs typeface="+mn-cs"/>
                          </a:rPr>
                          <m:t>$</m:t>
                        </m:r>
                      </m:sub>
                    </m:sSub>
                    <m:r>
                      <a:rPr lang="en-US" sz="1100" b="0" i="1">
                        <a:solidFill>
                          <a:sysClr val="windowText" lastClr="000000"/>
                        </a:solidFill>
                        <a:effectLst/>
                        <a:latin typeface="Cambria Math" panose="02040503050406030204" pitchFamily="18" charset="0"/>
                        <a:ea typeface="+mn-ea"/>
                        <a:cs typeface="+mn-cs"/>
                      </a:rPr>
                      <m:t>=</m:t>
                    </m:r>
                    <m:r>
                      <a:rPr lang="en-US" sz="1100" b="0" i="1">
                        <a:solidFill>
                          <a:sysClr val="windowText" lastClr="000000"/>
                        </a:solidFill>
                        <a:effectLst/>
                        <a:latin typeface="Cambria Math" panose="02040503050406030204" pitchFamily="18" charset="0"/>
                        <a:ea typeface="+mn-ea"/>
                        <a:cs typeface="+mn-cs"/>
                      </a:rPr>
                      <m:t>𝑅𝑊</m:t>
                    </m:r>
                    <m:sSub>
                      <m:sSubPr>
                        <m:ctrlPr>
                          <a:rPr lang="en-US" sz="1100" b="0" i="1">
                            <a:solidFill>
                              <a:sysClr val="windowText" lastClr="000000"/>
                            </a:solidFill>
                            <a:effectLst/>
                            <a:latin typeface="Cambria Math" panose="02040503050406030204" pitchFamily="18" charset="0"/>
                            <a:ea typeface="+mn-ea"/>
                            <a:cs typeface="+mn-cs"/>
                          </a:rPr>
                        </m:ctrlPr>
                      </m:sSubPr>
                      <m:e>
                        <m:r>
                          <a:rPr lang="en-US" sz="1100" b="0" i="1">
                            <a:solidFill>
                              <a:sysClr val="windowText" lastClr="000000"/>
                            </a:solidFill>
                            <a:effectLst/>
                            <a:latin typeface="Cambria Math" panose="02040503050406030204" pitchFamily="18" charset="0"/>
                            <a:ea typeface="+mn-ea"/>
                            <a:cs typeface="+mn-cs"/>
                          </a:rPr>
                          <m:t>𝐴</m:t>
                        </m:r>
                      </m:e>
                      <m:sub>
                        <m:r>
                          <a:rPr lang="en-US" sz="1100" b="0" i="1">
                            <a:solidFill>
                              <a:sysClr val="windowText" lastClr="000000"/>
                            </a:solidFill>
                            <a:effectLst/>
                            <a:latin typeface="Cambria Math" panose="02040503050406030204" pitchFamily="18" charset="0"/>
                            <a:ea typeface="+mn-ea"/>
                            <a:cs typeface="+mn-cs"/>
                          </a:rPr>
                          <m:t>$</m:t>
                        </m:r>
                      </m:sub>
                    </m:sSub>
                    <m:r>
                      <a:rPr lang="en-US" sz="1100" b="0" i="1">
                        <a:solidFill>
                          <a:sysClr val="windowText" lastClr="000000"/>
                        </a:solidFill>
                        <a:effectLst/>
                        <a:latin typeface="Cambria Math" panose="02040503050406030204" pitchFamily="18" charset="0"/>
                        <a:ea typeface="+mn-ea"/>
                        <a:cs typeface="+mn-cs"/>
                      </a:rPr>
                      <m:t>−</m:t>
                    </m:r>
                    <m:r>
                      <a:rPr lang="en-US" sz="1100" b="0" i="1">
                        <a:solidFill>
                          <a:sysClr val="windowText" lastClr="000000"/>
                        </a:solidFill>
                        <a:effectLst/>
                        <a:latin typeface="Cambria Math" panose="02040503050406030204" pitchFamily="18" charset="0"/>
                        <a:ea typeface="+mn-ea"/>
                        <a:cs typeface="+mn-cs"/>
                      </a:rPr>
                      <m:t>𝑃𝑜𝑠𝑡𝐶𝑅𝑇𝑅𝑊</m:t>
                    </m:r>
                    <m:sSub>
                      <m:sSubPr>
                        <m:ctrlPr>
                          <a:rPr lang="en-US" sz="1100" b="0" i="1">
                            <a:solidFill>
                              <a:sysClr val="windowText" lastClr="000000"/>
                            </a:solidFill>
                            <a:effectLst/>
                            <a:latin typeface="Cambria Math" panose="02040503050406030204" pitchFamily="18" charset="0"/>
                            <a:ea typeface="+mn-ea"/>
                            <a:cs typeface="+mn-cs"/>
                          </a:rPr>
                        </m:ctrlPr>
                      </m:sSubPr>
                      <m:e>
                        <m:r>
                          <a:rPr lang="en-US" sz="1100" b="0" i="1">
                            <a:solidFill>
                              <a:sysClr val="windowText" lastClr="000000"/>
                            </a:solidFill>
                            <a:effectLst/>
                            <a:latin typeface="Cambria Math" panose="02040503050406030204" pitchFamily="18" charset="0"/>
                            <a:ea typeface="+mn-ea"/>
                            <a:cs typeface="+mn-cs"/>
                          </a:rPr>
                          <m:t>𝐴</m:t>
                        </m:r>
                      </m:e>
                      <m:sub>
                        <m:r>
                          <a:rPr lang="en-US" sz="1100" b="0" i="1">
                            <a:solidFill>
                              <a:sysClr val="windowText" lastClr="000000"/>
                            </a:solidFill>
                            <a:effectLst/>
                            <a:latin typeface="Cambria Math" panose="02040503050406030204" pitchFamily="18" charset="0"/>
                            <a:ea typeface="+mn-ea"/>
                            <a:cs typeface="+mn-cs"/>
                          </a:rPr>
                          <m:t>$</m:t>
                        </m:r>
                      </m:sub>
                    </m:sSub>
                  </m:oMath>
                </m:oMathPara>
              </a14:m>
              <a:endParaRPr lang="en-US" sz="1100" b="0">
                <a:solidFill>
                  <a:sysClr val="windowText" lastClr="000000"/>
                </a:solidFill>
                <a:effectLst/>
                <a:latin typeface="+mn-lt"/>
                <a:ea typeface="+mn-ea"/>
                <a:cs typeface="+mn-cs"/>
              </a:endParaRPr>
            </a:p>
          </xdr:txBody>
        </xdr:sp>
      </mc:Choice>
      <mc:Fallback xmlns="">
        <xdr:sp macro="" textlink="">
          <xdr:nvSpPr>
            <xdr:cNvPr id="33" name="TextBox 32">
              <a:extLst>
                <a:ext uri="{FF2B5EF4-FFF2-40B4-BE49-F238E27FC236}">
                  <a16:creationId xmlns:a16="http://schemas.microsoft.com/office/drawing/2014/main" id="{2571CFFD-02EF-4ACE-9960-CCDEE9D65D85}"/>
                </a:ext>
              </a:extLst>
            </xdr:cNvPr>
            <xdr:cNvSpPr txBox="1"/>
          </xdr:nvSpPr>
          <xdr:spPr>
            <a:xfrm>
              <a:off x="4492314" y="60719697"/>
              <a:ext cx="242707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solidFill>
                    <a:sysClr val="windowText" lastClr="000000"/>
                  </a:solidFill>
                  <a:effectLst/>
                  <a:latin typeface="Cambria Math" panose="02040503050406030204" pitchFamily="18" charset="0"/>
                  <a:ea typeface="+mn-ea"/>
                  <a:cs typeface="+mn-cs"/>
                </a:rPr>
                <a:t>𝑅𝑊𝐴𝑅𝑒𝑙𝑖𝑒𝑓_$=𝑅𝑊𝐴_$−𝑃𝑜𝑠𝑡𝐶𝑅𝑇𝑅𝑊𝐴_$</a:t>
              </a:r>
              <a:endParaRPr lang="en-US" sz="1100" b="0">
                <a:solidFill>
                  <a:sysClr val="windowText" lastClr="000000"/>
                </a:solidFill>
                <a:effectLst/>
                <a:latin typeface="+mn-lt"/>
                <a:ea typeface="+mn-ea"/>
                <a:cs typeface="+mn-cs"/>
              </a:endParaRPr>
            </a:p>
          </xdr:txBody>
        </xdr:sp>
      </mc:Fallback>
    </mc:AlternateContent>
    <xdr:clientData/>
  </xdr:oneCellAnchor>
  <xdr:oneCellAnchor>
    <xdr:from>
      <xdr:col>4</xdr:col>
      <xdr:colOff>254000</xdr:colOff>
      <xdr:row>174</xdr:row>
      <xdr:rowOff>116417</xdr:rowOff>
    </xdr:from>
    <xdr:ext cx="3170419" cy="176972"/>
    <mc:AlternateContent xmlns:mc="http://schemas.openxmlformats.org/markup-compatibility/2006" xmlns:a14="http://schemas.microsoft.com/office/drawing/2010/main">
      <mc:Choice Requires="a14">
        <xdr:sp macro="" textlink="">
          <xdr:nvSpPr>
            <xdr:cNvPr id="35" name="TextBox 34">
              <a:extLst>
                <a:ext uri="{FF2B5EF4-FFF2-40B4-BE49-F238E27FC236}">
                  <a16:creationId xmlns:a16="http://schemas.microsoft.com/office/drawing/2014/main" id="{00000000-0008-0000-0100-000023000000}"/>
                </a:ext>
              </a:extLst>
            </xdr:cNvPr>
            <xdr:cNvSpPr txBox="1"/>
          </xdr:nvSpPr>
          <xdr:spPr>
            <a:xfrm>
              <a:off x="4434417" y="60113334"/>
              <a:ext cx="3170419"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solidFill>
                          <a:sysClr val="windowText" lastClr="000000"/>
                        </a:solidFill>
                        <a:effectLst/>
                        <a:latin typeface="Cambria Math" panose="02040503050406030204" pitchFamily="18" charset="0"/>
                        <a:ea typeface="+mn-ea"/>
                        <a:cs typeface="+mn-cs"/>
                      </a:rPr>
                      <m:t>𝑃𝑜𝑠𝑡𝐶𝑅𝑇𝑅𝑊</m:t>
                    </m:r>
                    <m:sSub>
                      <m:sSubPr>
                        <m:ctrlPr>
                          <a:rPr lang="en-US" sz="1100" b="0" i="1">
                            <a:solidFill>
                              <a:sysClr val="windowText" lastClr="000000"/>
                            </a:solidFill>
                            <a:effectLst/>
                            <a:latin typeface="Cambria Math" panose="02040503050406030204" pitchFamily="18" charset="0"/>
                            <a:ea typeface="+mn-ea"/>
                            <a:cs typeface="+mn-cs"/>
                          </a:rPr>
                        </m:ctrlPr>
                      </m:sSubPr>
                      <m:e>
                        <m:r>
                          <a:rPr lang="en-US" sz="1100" b="0" i="1">
                            <a:solidFill>
                              <a:sysClr val="windowText" lastClr="000000"/>
                            </a:solidFill>
                            <a:effectLst/>
                            <a:latin typeface="Cambria Math" panose="02040503050406030204" pitchFamily="18" charset="0"/>
                            <a:ea typeface="+mn-ea"/>
                            <a:cs typeface="+mn-cs"/>
                          </a:rPr>
                          <m:t>𝐴</m:t>
                        </m:r>
                      </m:e>
                      <m:sub>
                        <m:r>
                          <a:rPr lang="en-US" sz="1100" b="0" i="1">
                            <a:solidFill>
                              <a:sysClr val="windowText" lastClr="000000"/>
                            </a:solidFill>
                            <a:effectLst/>
                            <a:latin typeface="Cambria Math" panose="02040503050406030204" pitchFamily="18" charset="0"/>
                            <a:ea typeface="+mn-ea"/>
                            <a:cs typeface="+mn-cs"/>
                          </a:rPr>
                          <m:t>$</m:t>
                        </m:r>
                      </m:sub>
                    </m:sSub>
                    <m:r>
                      <a:rPr lang="en-US" sz="1100" b="0" i="1">
                        <a:solidFill>
                          <a:sysClr val="windowText" lastClr="000000"/>
                        </a:solidFill>
                        <a:effectLst/>
                        <a:latin typeface="Cambria Math" panose="02040503050406030204" pitchFamily="18" charset="0"/>
                        <a:ea typeface="+mn-ea"/>
                        <a:cs typeface="+mn-cs"/>
                      </a:rPr>
                      <m:t>=</m:t>
                    </m:r>
                    <m:r>
                      <a:rPr lang="en-US" sz="1100" b="0" i="1">
                        <a:solidFill>
                          <a:schemeClr val="tx1"/>
                        </a:solidFill>
                        <a:effectLst/>
                        <a:latin typeface="Cambria Math" panose="02040503050406030204" pitchFamily="18" charset="0"/>
                        <a:ea typeface="+mn-ea"/>
                        <a:cs typeface="+mn-cs"/>
                      </a:rPr>
                      <m:t>𝑅𝑊</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𝐴</m:t>
                        </m:r>
                      </m:e>
                      <m:sub>
                        <m:r>
                          <a:rPr lang="en-US" sz="1100" b="0" i="1">
                            <a:solidFill>
                              <a:schemeClr val="tx1"/>
                            </a:solidFill>
                            <a:effectLst/>
                            <a:latin typeface="Cambria Math" panose="02040503050406030204" pitchFamily="18" charset="0"/>
                            <a:ea typeface="+mn-ea"/>
                            <a:cs typeface="+mn-cs"/>
                          </a:rPr>
                          <m:t>$,</m:t>
                        </m:r>
                        <m:r>
                          <a:rPr lang="en-US" sz="1100" b="0" i="1">
                            <a:solidFill>
                              <a:schemeClr val="tx1"/>
                            </a:solidFill>
                            <a:effectLst/>
                            <a:latin typeface="Cambria Math" panose="02040503050406030204" pitchFamily="18" charset="0"/>
                            <a:ea typeface="+mn-ea"/>
                            <a:cs typeface="+mn-cs"/>
                          </a:rPr>
                          <m:t>𝐴𝐻</m:t>
                        </m:r>
                      </m:sub>
                    </m:sSub>
                    <m:r>
                      <a:rPr lang="en-US" sz="1100" b="0" i="1">
                        <a:solidFill>
                          <a:schemeClr val="tx1"/>
                        </a:solidFill>
                        <a:effectLst/>
                        <a:latin typeface="Cambria Math" panose="02040503050406030204" pitchFamily="18" charset="0"/>
                        <a:ea typeface="+mn-ea"/>
                        <a:cs typeface="+mn-cs"/>
                      </a:rPr>
                      <m:t>+</m:t>
                    </m:r>
                    <m:r>
                      <a:rPr lang="en-US" sz="1100" b="0" i="1">
                        <a:solidFill>
                          <a:schemeClr val="tx1"/>
                        </a:solidFill>
                        <a:effectLst/>
                        <a:latin typeface="Cambria Math" panose="02040503050406030204" pitchFamily="18" charset="0"/>
                        <a:ea typeface="+mn-ea"/>
                        <a:cs typeface="+mn-cs"/>
                      </a:rPr>
                      <m:t>𝑅𝑊</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𝐴</m:t>
                        </m:r>
                      </m:e>
                      <m:sub>
                        <m:r>
                          <a:rPr lang="en-US" sz="1100" b="0" i="1">
                            <a:solidFill>
                              <a:schemeClr val="tx1"/>
                            </a:solidFill>
                            <a:effectLst/>
                            <a:latin typeface="Cambria Math" panose="02040503050406030204" pitchFamily="18" charset="0"/>
                            <a:ea typeface="+mn-ea"/>
                            <a:cs typeface="+mn-cs"/>
                          </a:rPr>
                          <m:t>$,</m:t>
                        </m:r>
                        <m:r>
                          <a:rPr lang="en-US" sz="1100" b="0" i="1">
                            <a:solidFill>
                              <a:schemeClr val="tx1"/>
                            </a:solidFill>
                            <a:effectLst/>
                            <a:latin typeface="Cambria Math" panose="02040503050406030204" pitchFamily="18" charset="0"/>
                            <a:ea typeface="+mn-ea"/>
                            <a:cs typeface="+mn-cs"/>
                          </a:rPr>
                          <m:t>𝑀</m:t>
                        </m:r>
                        <m:r>
                          <a:rPr lang="en-US" sz="1100" b="0" i="1">
                            <a:solidFill>
                              <a:schemeClr val="tx1"/>
                            </a:solidFill>
                            <a:effectLst/>
                            <a:latin typeface="Cambria Math" panose="02040503050406030204" pitchFamily="18" charset="0"/>
                            <a:ea typeface="+mn-ea"/>
                            <a:cs typeface="+mn-cs"/>
                          </a:rPr>
                          <m:t>1</m:t>
                        </m:r>
                      </m:sub>
                    </m:sSub>
                    <m:r>
                      <a:rPr lang="en-US" sz="1100" b="0" i="1">
                        <a:solidFill>
                          <a:schemeClr val="tx1"/>
                        </a:solidFill>
                        <a:effectLst/>
                        <a:latin typeface="Cambria Math" panose="02040503050406030204" pitchFamily="18" charset="0"/>
                        <a:ea typeface="+mn-ea"/>
                        <a:cs typeface="+mn-cs"/>
                      </a:rPr>
                      <m:t>+</m:t>
                    </m:r>
                    <m:r>
                      <a:rPr lang="en-US" sz="1100" b="0" i="1">
                        <a:solidFill>
                          <a:schemeClr val="tx1"/>
                        </a:solidFill>
                        <a:effectLst/>
                        <a:latin typeface="Cambria Math" panose="02040503050406030204" pitchFamily="18" charset="0"/>
                        <a:ea typeface="+mn-ea"/>
                        <a:cs typeface="+mn-cs"/>
                      </a:rPr>
                      <m:t>𝑅𝑊</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𝐴</m:t>
                        </m:r>
                      </m:e>
                      <m:sub>
                        <m:r>
                          <a:rPr lang="en-US" sz="1100" b="0" i="1">
                            <a:solidFill>
                              <a:schemeClr val="tx1"/>
                            </a:solidFill>
                            <a:effectLst/>
                            <a:latin typeface="Cambria Math" panose="02040503050406030204" pitchFamily="18" charset="0"/>
                            <a:ea typeface="+mn-ea"/>
                            <a:cs typeface="+mn-cs"/>
                          </a:rPr>
                          <m:t>$,</m:t>
                        </m:r>
                        <m:r>
                          <a:rPr lang="en-US" sz="1100" b="0" i="1">
                            <a:solidFill>
                              <a:schemeClr val="tx1"/>
                            </a:solidFill>
                            <a:effectLst/>
                            <a:latin typeface="Cambria Math" panose="02040503050406030204" pitchFamily="18" charset="0"/>
                            <a:ea typeface="+mn-ea"/>
                            <a:cs typeface="+mn-cs"/>
                          </a:rPr>
                          <m:t>𝐵</m:t>
                        </m:r>
                      </m:sub>
                    </m:sSub>
                    <m:r>
                      <a:rPr lang="en-US" sz="1100" b="0" i="1">
                        <a:solidFill>
                          <a:sysClr val="windowText" lastClr="000000"/>
                        </a:solidFill>
                        <a:effectLst/>
                        <a:latin typeface="Cambria Math" panose="02040503050406030204" pitchFamily="18" charset="0"/>
                        <a:ea typeface="+mn-ea"/>
                        <a:cs typeface="+mn-cs"/>
                      </a:rPr>
                      <m:t> </m:t>
                    </m:r>
                  </m:oMath>
                </m:oMathPara>
              </a14:m>
              <a:endParaRPr lang="en-US" sz="1100" b="0">
                <a:solidFill>
                  <a:sysClr val="windowText" lastClr="000000"/>
                </a:solidFill>
                <a:effectLst/>
                <a:latin typeface="+mn-lt"/>
                <a:ea typeface="+mn-ea"/>
                <a:cs typeface="+mn-cs"/>
              </a:endParaRPr>
            </a:p>
          </xdr:txBody>
        </xdr:sp>
      </mc:Choice>
      <mc:Fallback xmlns="">
        <xdr:sp macro="" textlink="">
          <xdr:nvSpPr>
            <xdr:cNvPr id="35" name="TextBox 34">
              <a:extLst>
                <a:ext uri="{FF2B5EF4-FFF2-40B4-BE49-F238E27FC236}">
                  <a16:creationId xmlns:a16="http://schemas.microsoft.com/office/drawing/2014/main" id="{4241A01A-66A3-471B-8D1D-DDCEE91E50F0}"/>
                </a:ext>
              </a:extLst>
            </xdr:cNvPr>
            <xdr:cNvSpPr txBox="1"/>
          </xdr:nvSpPr>
          <xdr:spPr>
            <a:xfrm>
              <a:off x="4434417" y="60113334"/>
              <a:ext cx="3170419"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solidFill>
                    <a:sysClr val="windowText" lastClr="000000"/>
                  </a:solidFill>
                  <a:effectLst/>
                  <a:latin typeface="Cambria Math" panose="02040503050406030204" pitchFamily="18" charset="0"/>
                  <a:ea typeface="+mn-ea"/>
                  <a:cs typeface="+mn-cs"/>
                </a:rPr>
                <a:t>𝑃𝑜𝑠𝑡𝐶𝑅𝑇𝑅𝑊𝐴_$=</a:t>
              </a:r>
              <a:r>
                <a:rPr lang="en-US" sz="1100" b="0" i="0">
                  <a:solidFill>
                    <a:schemeClr val="tx1"/>
                  </a:solidFill>
                  <a:effectLst/>
                  <a:latin typeface="Cambria Math" panose="02040503050406030204" pitchFamily="18" charset="0"/>
                  <a:ea typeface="+mn-ea"/>
                  <a:cs typeface="+mn-cs"/>
                </a:rPr>
                <a:t>𝑅𝑊𝐴_($,𝐴𝐻)+𝑅𝑊𝐴_($,𝑀1)+𝑅𝑊𝐴_($,𝐵)</a:t>
              </a:r>
              <a:r>
                <a:rPr lang="en-US" sz="1100" b="0" i="0">
                  <a:solidFill>
                    <a:sysClr val="windowText" lastClr="000000"/>
                  </a:solidFill>
                  <a:effectLst/>
                  <a:latin typeface="Cambria Math" panose="02040503050406030204" pitchFamily="18" charset="0"/>
                  <a:ea typeface="+mn-ea"/>
                  <a:cs typeface="+mn-cs"/>
                </a:rPr>
                <a:t>  </a:t>
              </a:r>
              <a:endParaRPr lang="en-US" sz="1100" b="0">
                <a:solidFill>
                  <a:sysClr val="windowText" lastClr="000000"/>
                </a:solidFill>
                <a:effectLst/>
                <a:latin typeface="+mn-lt"/>
                <a:ea typeface="+mn-ea"/>
                <a:cs typeface="+mn-cs"/>
              </a:endParaRPr>
            </a:p>
          </xdr:txBody>
        </xdr:sp>
      </mc:Fallback>
    </mc:AlternateContent>
    <xdr:clientData/>
  </xdr:oneCellAnchor>
  <xdr:twoCellAnchor editAs="absolute">
    <xdr:from>
      <xdr:col>4</xdr:col>
      <xdr:colOff>255510</xdr:colOff>
      <xdr:row>4</xdr:row>
      <xdr:rowOff>1306703</xdr:rowOff>
    </xdr:from>
    <xdr:to>
      <xdr:col>6</xdr:col>
      <xdr:colOff>97118</xdr:colOff>
      <xdr:row>4</xdr:row>
      <xdr:rowOff>1529463</xdr:rowOff>
    </xdr:to>
    <mc:AlternateContent xmlns:mc="http://schemas.openxmlformats.org/markup-compatibility/2006" xmlns:a14="http://schemas.microsoft.com/office/drawing/2010/main">
      <mc:Choice Requires="a14">
        <xdr:sp macro="" textlink="">
          <xdr:nvSpPr>
            <xdr:cNvPr id="36" name="TextBox 35">
              <a:extLst>
                <a:ext uri="{FF2B5EF4-FFF2-40B4-BE49-F238E27FC236}">
                  <a16:creationId xmlns:a16="http://schemas.microsoft.com/office/drawing/2014/main" id="{00000000-0008-0000-0100-000024000000}"/>
                </a:ext>
              </a:extLst>
            </xdr:cNvPr>
            <xdr:cNvSpPr txBox="1">
              <a:spLocks noChangeAspect="1"/>
            </xdr:cNvSpPr>
          </xdr:nvSpPr>
          <xdr:spPr>
            <a:xfrm>
              <a:off x="4536157" y="2791856"/>
              <a:ext cx="8186255" cy="222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lgn="l"/>
              <a14:m>
                <m:oMathPara xmlns:m="http://schemas.openxmlformats.org/officeDocument/2006/math">
                  <m:oMathParaPr>
                    <m:jc m:val="left"/>
                  </m:oMathParaPr>
                  <m:oMath xmlns:m="http://schemas.openxmlformats.org/officeDocument/2006/math">
                    <m:r>
                      <a:rPr lang="en-US" sz="1100" b="0" i="1">
                        <a:latin typeface="Cambria Math" panose="02040503050406030204" pitchFamily="18" charset="0"/>
                      </a:rPr>
                      <m:t>𝑅𝑊</m:t>
                    </m:r>
                    <m:sSub>
                      <m:sSubPr>
                        <m:ctrlPr>
                          <a:rPr lang="en-US" sz="1100" b="0" i="1">
                            <a:latin typeface="Cambria Math" panose="02040503050406030204" pitchFamily="18" charset="0"/>
                          </a:rPr>
                        </m:ctrlPr>
                      </m:sSubPr>
                      <m:e>
                        <m:r>
                          <a:rPr lang="en-US" sz="1100" b="0" i="1">
                            <a:latin typeface="Cambria Math" panose="02040503050406030204" pitchFamily="18" charset="0"/>
                          </a:rPr>
                          <m:t>𝐴</m:t>
                        </m:r>
                      </m:e>
                      <m:sub>
                        <m:r>
                          <a:rPr lang="en-US" sz="1100" b="0" i="1">
                            <a:latin typeface="Cambria Math" panose="02040503050406030204" pitchFamily="18" charset="0"/>
                          </a:rPr>
                          <m:t>$,</m:t>
                        </m:r>
                        <m:r>
                          <a:rPr lang="en-US" sz="1100" b="0" i="1">
                            <a:latin typeface="Cambria Math" panose="02040503050406030204" pitchFamily="18" charset="0"/>
                          </a:rPr>
                          <m:t>𝑖</m:t>
                        </m:r>
                      </m:sub>
                    </m:sSub>
                    <m:r>
                      <a:rPr lang="en-US" sz="1100" b="0" i="1">
                        <a:latin typeface="Cambria Math" panose="02040503050406030204" pitchFamily="18" charset="0"/>
                      </a:rPr>
                      <m:t>=</m:t>
                    </m:r>
                    <m:r>
                      <a:rPr lang="en-US" sz="1100" b="0" i="1">
                        <a:solidFill>
                          <a:schemeClr val="tx1"/>
                        </a:solidFill>
                        <a:effectLst/>
                        <a:latin typeface="Cambria Math" panose="02040503050406030204" pitchFamily="18" charset="0"/>
                        <a:ea typeface="+mn-ea"/>
                        <a:cs typeface="+mn-cs"/>
                      </a:rPr>
                      <m:t>𝐸𝑥𝑝</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𝐴𝑚𝑡</m:t>
                        </m:r>
                      </m:e>
                      <m:sub>
                        <m:r>
                          <a:rPr lang="en-US" sz="1100" b="0" i="1">
                            <a:solidFill>
                              <a:schemeClr val="tx1"/>
                            </a:solidFill>
                            <a:effectLst/>
                            <a:latin typeface="Cambria Math" panose="02040503050406030204" pitchFamily="18" charset="0"/>
                            <a:ea typeface="+mn-ea"/>
                            <a:cs typeface="+mn-cs"/>
                          </a:rPr>
                          <m:t>$,</m:t>
                        </m:r>
                        <m:r>
                          <a:rPr lang="en-US" sz="1100" b="0" i="1">
                            <a:solidFill>
                              <a:schemeClr val="tx1"/>
                            </a:solidFill>
                            <a:effectLst/>
                            <a:latin typeface="Cambria Math" panose="02040503050406030204" pitchFamily="18" charset="0"/>
                            <a:ea typeface="+mn-ea"/>
                            <a:cs typeface="+mn-cs"/>
                          </a:rPr>
                          <m:t>𝑖</m:t>
                        </m:r>
                      </m:sub>
                    </m:sSub>
                    <m:r>
                      <a:rPr lang="en-US" sz="1100" b="0" i="1">
                        <a:solidFill>
                          <a:schemeClr val="tx1"/>
                        </a:solidFill>
                        <a:effectLst/>
                        <a:latin typeface="Cambria Math" panose="02040503050406030204" pitchFamily="18" charset="0"/>
                        <a:ea typeface="+mn-ea"/>
                        <a:cs typeface="+mn-cs"/>
                      </a:rPr>
                      <m:t>∗</m:t>
                    </m:r>
                    <m:d>
                      <m:dPr>
                        <m:ctrlPr>
                          <a:rPr lang="en-US" sz="1100" b="0" i="1">
                            <a:solidFill>
                              <a:schemeClr val="tx1"/>
                            </a:solidFill>
                            <a:effectLst/>
                            <a:latin typeface="Cambria Math" panose="02040503050406030204" pitchFamily="18" charset="0"/>
                            <a:ea typeface="+mn-ea"/>
                            <a:cs typeface="+mn-cs"/>
                          </a:rPr>
                        </m:ctrlPr>
                      </m:dPr>
                      <m:e>
                        <m:r>
                          <a:rPr lang="en-US" sz="1100" b="0" i="1">
                            <a:solidFill>
                              <a:schemeClr val="tx1"/>
                            </a:solidFill>
                            <a:effectLst/>
                            <a:latin typeface="Cambria Math" panose="02040503050406030204" pitchFamily="18" charset="0"/>
                            <a:ea typeface="+mn-ea"/>
                            <a:cs typeface="+mn-cs"/>
                          </a:rPr>
                          <m:t>𝐵𝑎𝑠𝑒𝑅</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𝑊</m:t>
                            </m:r>
                          </m:e>
                          <m:sub>
                            <m:r>
                              <a:rPr lang="en-US" sz="1100" b="0" i="1">
                                <a:solidFill>
                                  <a:schemeClr val="tx1"/>
                                </a:solidFill>
                                <a:effectLst/>
                                <a:latin typeface="Cambria Math" panose="02040503050406030204" pitchFamily="18" charset="0"/>
                                <a:ea typeface="+mn-ea"/>
                                <a:cs typeface="+mn-cs"/>
                              </a:rPr>
                              <m:t>𝑖</m:t>
                            </m:r>
                          </m:sub>
                        </m:sSub>
                      </m:e>
                    </m:d>
                    <m:r>
                      <a:rPr lang="en-US" sz="1100" b="0" i="1">
                        <a:solidFill>
                          <a:schemeClr val="tx1"/>
                        </a:solidFill>
                        <a:effectLst/>
                        <a:latin typeface="Cambria Math" panose="02040503050406030204" pitchFamily="18" charset="0"/>
                        <a:ea typeface="+mn-ea"/>
                        <a:cs typeface="+mn-cs"/>
                      </a:rPr>
                      <m:t>∗</m:t>
                    </m:r>
                    <m:d>
                      <m:dPr>
                        <m:ctrlPr>
                          <a:rPr lang="en-US" sz="1100" b="0" i="1">
                            <a:solidFill>
                              <a:schemeClr val="tx1"/>
                            </a:solidFill>
                            <a:effectLst/>
                            <a:latin typeface="Cambria Math" panose="02040503050406030204" pitchFamily="18" charset="0"/>
                            <a:ea typeface="+mn-ea"/>
                            <a:cs typeface="+mn-cs"/>
                          </a:rPr>
                        </m:ctrlPr>
                      </m:dPr>
                      <m:e>
                        <m:r>
                          <a:rPr lang="en-US" sz="1100" b="0" i="1">
                            <a:solidFill>
                              <a:schemeClr val="tx1"/>
                            </a:solidFill>
                            <a:effectLst/>
                            <a:latin typeface="Cambria Math" panose="02040503050406030204" pitchFamily="18" charset="0"/>
                            <a:ea typeface="+mn-ea"/>
                            <a:cs typeface="+mn-cs"/>
                          </a:rPr>
                          <m:t>𝐶𝑜𝑚𝑏𝑖𝑛𝑒𝑑𝑅𝑖𝑠𝑘𝑀𝑢𝑙𝑡𝑖𝑝𝑙𝑖𝑒</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𝑟</m:t>
                            </m:r>
                          </m:e>
                          <m:sub>
                            <m:r>
                              <a:rPr lang="en-US" sz="1100" b="0" i="1">
                                <a:solidFill>
                                  <a:schemeClr val="tx1"/>
                                </a:solidFill>
                                <a:effectLst/>
                                <a:latin typeface="Cambria Math" panose="02040503050406030204" pitchFamily="18" charset="0"/>
                                <a:ea typeface="+mn-ea"/>
                                <a:cs typeface="+mn-cs"/>
                              </a:rPr>
                              <m:t>𝑖</m:t>
                            </m:r>
                          </m:sub>
                        </m:sSub>
                      </m:e>
                    </m:d>
                    <m:r>
                      <a:rPr lang="en-US" sz="1100" b="0" i="1">
                        <a:solidFill>
                          <a:schemeClr val="tx1"/>
                        </a:solidFill>
                        <a:effectLst/>
                        <a:latin typeface="Cambria Math" panose="02040503050406030204" pitchFamily="18" charset="0"/>
                        <a:ea typeface="+mn-ea"/>
                        <a:cs typeface="+mn-cs"/>
                      </a:rPr>
                      <m:t>∗</m:t>
                    </m:r>
                    <m:d>
                      <m:dPr>
                        <m:ctrlPr>
                          <a:rPr lang="en-US" sz="1100" b="0" i="1">
                            <a:solidFill>
                              <a:schemeClr val="tx1"/>
                            </a:solidFill>
                            <a:effectLst/>
                            <a:latin typeface="Cambria Math" panose="02040503050406030204" pitchFamily="18" charset="0"/>
                            <a:ea typeface="+mn-ea"/>
                            <a:cs typeface="+mn-cs"/>
                          </a:rPr>
                        </m:ctrlPr>
                      </m:dPr>
                      <m:e>
                        <m:r>
                          <a:rPr lang="en-US" sz="1100" b="0" i="1">
                            <a:solidFill>
                              <a:schemeClr val="tx1"/>
                            </a:solidFill>
                            <a:effectLst/>
                            <a:latin typeface="Cambria Math" panose="02040503050406030204" pitchFamily="18" charset="0"/>
                            <a:ea typeface="+mn-ea"/>
                            <a:cs typeface="+mn-cs"/>
                          </a:rPr>
                          <m:t>1−</m:t>
                        </m:r>
                        <m:d>
                          <m:dPr>
                            <m:ctrlPr>
                              <a:rPr lang="en-US" sz="1100" b="0" i="1">
                                <a:solidFill>
                                  <a:schemeClr val="tx1"/>
                                </a:solidFill>
                                <a:effectLst/>
                                <a:latin typeface="Cambria Math" panose="02040503050406030204" pitchFamily="18" charset="0"/>
                                <a:ea typeface="+mn-ea"/>
                                <a:cs typeface="+mn-cs"/>
                              </a:rPr>
                            </m:ctrlPr>
                          </m:dPr>
                          <m:e>
                            <m:r>
                              <a:rPr lang="en-US" sz="1100" b="0" i="1">
                                <a:solidFill>
                                  <a:schemeClr val="tx1"/>
                                </a:solidFill>
                                <a:effectLst/>
                                <a:latin typeface="Cambria Math" panose="02040503050406030204" pitchFamily="18" charset="0"/>
                                <a:ea typeface="+mn-ea"/>
                                <a:cs typeface="+mn-cs"/>
                              </a:rPr>
                              <m:t>1−</m:t>
                            </m:r>
                            <m:r>
                              <a:rPr lang="en-US" sz="1100" b="0" i="1">
                                <a:solidFill>
                                  <a:schemeClr val="tx1"/>
                                </a:solidFill>
                                <a:effectLst/>
                                <a:latin typeface="Cambria Math" panose="02040503050406030204" pitchFamily="18" charset="0"/>
                                <a:ea typeface="+mn-ea"/>
                                <a:cs typeface="+mn-cs"/>
                              </a:rPr>
                              <m:t>𝐶𝑟𝑒𝑑𝑖𝑡𝐸𝑛h𝑎𝑛𝑐𝑒𝑚𝑒𝑛𝑡𝑀𝑢𝑙𝑖𝑡𝑝𝑙𝑖𝑒</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𝑟</m:t>
                                </m:r>
                              </m:e>
                              <m:sub>
                                <m:r>
                                  <a:rPr lang="en-US" sz="1100" b="0" i="1">
                                    <a:solidFill>
                                      <a:schemeClr val="tx1"/>
                                    </a:solidFill>
                                    <a:effectLst/>
                                    <a:latin typeface="Cambria Math" panose="02040503050406030204" pitchFamily="18" charset="0"/>
                                    <a:ea typeface="+mn-ea"/>
                                    <a:cs typeface="+mn-cs"/>
                                  </a:rPr>
                                  <m:t>𝑖</m:t>
                                </m:r>
                              </m:sub>
                            </m:sSub>
                          </m:e>
                        </m:d>
                        <m:d>
                          <m:dPr>
                            <m:ctrlPr>
                              <a:rPr lang="en-US" sz="1100" b="0" i="1">
                                <a:solidFill>
                                  <a:schemeClr val="tx1"/>
                                </a:solidFill>
                                <a:effectLst/>
                                <a:latin typeface="Cambria Math" panose="02040503050406030204" pitchFamily="18" charset="0"/>
                                <a:ea typeface="+mn-ea"/>
                                <a:cs typeface="+mn-cs"/>
                              </a:rPr>
                            </m:ctrlPr>
                          </m:dPr>
                          <m:e>
                            <m:r>
                              <a:rPr lang="en-US" sz="1100" b="0" i="1">
                                <a:solidFill>
                                  <a:schemeClr val="tx1"/>
                                </a:solidFill>
                                <a:effectLst/>
                                <a:latin typeface="Cambria Math" panose="02040503050406030204" pitchFamily="18" charset="0"/>
                                <a:ea typeface="+mn-ea"/>
                                <a:cs typeface="+mn-cs"/>
                              </a:rPr>
                              <m:t>1−</m:t>
                            </m:r>
                            <m:r>
                              <a:rPr lang="en-US" sz="1100" b="0" i="1">
                                <a:solidFill>
                                  <a:schemeClr val="tx1"/>
                                </a:solidFill>
                                <a:effectLst/>
                                <a:latin typeface="Cambria Math" panose="02040503050406030204" pitchFamily="18" charset="0"/>
                                <a:ea typeface="+mn-ea"/>
                                <a:cs typeface="+mn-cs"/>
                              </a:rPr>
                              <m:t>𝐻</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𝐶</m:t>
                                </m:r>
                              </m:e>
                              <m:sub>
                                <m:r>
                                  <a:rPr lang="en-US" sz="1100" b="0" i="1">
                                    <a:solidFill>
                                      <a:schemeClr val="tx1"/>
                                    </a:solidFill>
                                    <a:effectLst/>
                                    <a:latin typeface="Cambria Math" panose="02040503050406030204" pitchFamily="18" charset="0"/>
                                    <a:ea typeface="+mn-ea"/>
                                    <a:cs typeface="+mn-cs"/>
                                  </a:rPr>
                                  <m:t>𝑖</m:t>
                                </m:r>
                              </m:sub>
                            </m:sSub>
                          </m:e>
                        </m:d>
                      </m:e>
                    </m:d>
                    <m:r>
                      <a:rPr lang="en-US" sz="1100" b="0" i="1">
                        <a:latin typeface="Cambria Math" panose="02040503050406030204" pitchFamily="18" charset="0"/>
                      </a:rPr>
                      <m:t>  </m:t>
                    </m:r>
                  </m:oMath>
                </m:oMathPara>
              </a14:m>
              <a:endParaRPr lang="en-US" sz="1100" b="0"/>
            </a:p>
          </xdr:txBody>
        </xdr:sp>
      </mc:Choice>
      <mc:Fallback xmlns="">
        <xdr:sp macro="" textlink="">
          <xdr:nvSpPr>
            <xdr:cNvPr id="36" name="TextBox 35">
              <a:extLst>
                <a:ext uri="{FF2B5EF4-FFF2-40B4-BE49-F238E27FC236}">
                  <a16:creationId xmlns:a16="http://schemas.microsoft.com/office/drawing/2014/main" id="{D2EC4AB5-0C5E-4324-AD6D-7D5918610140}"/>
                </a:ext>
              </a:extLst>
            </xdr:cNvPr>
            <xdr:cNvSpPr txBox="1">
              <a:spLocks noChangeAspect="1"/>
            </xdr:cNvSpPr>
          </xdr:nvSpPr>
          <xdr:spPr>
            <a:xfrm>
              <a:off x="4536157" y="2791856"/>
              <a:ext cx="8186255" cy="222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lgn="l"/>
              <a:r>
                <a:rPr lang="en-US" sz="1100" b="0" i="0">
                  <a:latin typeface="Cambria Math" panose="02040503050406030204" pitchFamily="18" charset="0"/>
                </a:rPr>
                <a:t>𝑅𝑊𝐴_($,𝑖)=</a:t>
              </a:r>
              <a:r>
                <a:rPr lang="en-US" sz="1100" b="0" i="0">
                  <a:solidFill>
                    <a:schemeClr val="tx1"/>
                  </a:solidFill>
                  <a:effectLst/>
                  <a:latin typeface="Cambria Math" panose="02040503050406030204" pitchFamily="18" charset="0"/>
                  <a:ea typeface="+mn-ea"/>
                  <a:cs typeface="+mn-cs"/>
                </a:rPr>
                <a:t>𝐸𝑥𝑝〖𝐴𝑚𝑡〗_($,𝑖)∗(𝐵𝑎𝑠𝑒𝑅𝑊_𝑖 )∗(𝐶𝑜𝑚𝑏𝑖𝑛𝑒𝑑𝑅𝑖𝑠𝑘𝑀𝑢𝑙𝑡𝑖𝑝𝑙𝑖𝑒𝑟_𝑖 )∗(1−(1−𝐶𝑟𝑒𝑑𝑖𝑡𝐸𝑛ℎ𝑎𝑛𝑐𝑒𝑚𝑒𝑛𝑡𝑀𝑢𝑙𝑖𝑡𝑝𝑙𝑖𝑒𝑟_𝑖 )(1−𝐻𝐶_𝑖 )) </a:t>
              </a:r>
              <a:r>
                <a:rPr lang="en-US" sz="1100" b="0" i="0">
                  <a:latin typeface="Cambria Math" panose="02040503050406030204" pitchFamily="18" charset="0"/>
                </a:rPr>
                <a:t>  </a:t>
              </a:r>
              <a:endParaRPr lang="en-US" sz="1100" b="0"/>
            </a:p>
          </xdr:txBody>
        </xdr:sp>
      </mc:Fallback>
    </mc:AlternateContent>
    <xdr:clientData/>
  </xdr:twoCellAnchor>
  <xdr:twoCellAnchor editAs="oneCell">
    <xdr:from>
      <xdr:col>0</xdr:col>
      <xdr:colOff>0</xdr:colOff>
      <xdr:row>0</xdr:row>
      <xdr:rowOff>1</xdr:rowOff>
    </xdr:from>
    <xdr:to>
      <xdr:col>1</xdr:col>
      <xdr:colOff>542192</xdr:colOff>
      <xdr:row>2</xdr:row>
      <xdr:rowOff>20253</xdr:rowOff>
    </xdr:to>
    <xdr:pic>
      <xdr:nvPicPr>
        <xdr:cNvPr id="34" name="Picture 33">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1"/>
        <a:stretch>
          <a:fillRect/>
        </a:stretch>
      </xdr:blipFill>
      <xdr:spPr>
        <a:xfrm>
          <a:off x="0" y="1"/>
          <a:ext cx="864577" cy="9092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25400</xdr:colOff>
      <xdr:row>0</xdr:row>
      <xdr:rowOff>19050</xdr:rowOff>
    </xdr:from>
    <xdr:to>
      <xdr:col>1</xdr:col>
      <xdr:colOff>10086</xdr:colOff>
      <xdr:row>0</xdr:row>
      <xdr:rowOff>649907</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25400" y="19050"/>
          <a:ext cx="594286" cy="630857"/>
        </a:xfrm>
        <a:prstGeom prst="rect">
          <a:avLst/>
        </a:prstGeom>
      </xdr:spPr>
    </xdr:pic>
    <xdr:clientData/>
  </xdr:twoCellAnchor>
  <xdr:twoCellAnchor editAs="absolute">
    <xdr:from>
      <xdr:col>1</xdr:col>
      <xdr:colOff>0</xdr:colOff>
      <xdr:row>0</xdr:row>
      <xdr:rowOff>152400</xdr:rowOff>
    </xdr:from>
    <xdr:to>
      <xdr:col>3</xdr:col>
      <xdr:colOff>301558</xdr:colOff>
      <xdr:row>0</xdr:row>
      <xdr:rowOff>510190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609600" y="152400"/>
          <a:ext cx="2422458"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b="1">
              <a:latin typeface="Times New Roman" panose="02020603050405020304" pitchFamily="18" charset="0"/>
              <a:cs typeface="Times New Roman" panose="02020603050405020304" pitchFamily="18" charset="0"/>
            </a:rPr>
            <a:t>Generic STACR/ACIS</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25400</xdr:colOff>
      <xdr:row>0</xdr:row>
      <xdr:rowOff>31750</xdr:rowOff>
    </xdr:from>
    <xdr:to>
      <xdr:col>1</xdr:col>
      <xdr:colOff>12699</xdr:colOff>
      <xdr:row>1</xdr:row>
      <xdr:rowOff>132533</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tretch>
          <a:fillRect/>
        </a:stretch>
      </xdr:blipFill>
      <xdr:spPr>
        <a:xfrm>
          <a:off x="25400" y="31750"/>
          <a:ext cx="596899" cy="633631"/>
        </a:xfrm>
        <a:prstGeom prst="rect">
          <a:avLst/>
        </a:prstGeom>
      </xdr:spPr>
    </xdr:pic>
    <xdr:clientData/>
  </xdr:twoCellAnchor>
  <xdr:twoCellAnchor editAs="absolute">
    <xdr:from>
      <xdr:col>1</xdr:col>
      <xdr:colOff>27611</xdr:colOff>
      <xdr:row>0</xdr:row>
      <xdr:rowOff>193260</xdr:rowOff>
    </xdr:from>
    <xdr:to>
      <xdr:col>3</xdr:col>
      <xdr:colOff>673438</xdr:colOff>
      <xdr:row>1</xdr:row>
      <xdr:rowOff>15441</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35002" y="193260"/>
          <a:ext cx="255082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b="1">
              <a:latin typeface="Times New Roman" panose="02020603050405020304" pitchFamily="18" charset="0"/>
              <a:cs typeface="Times New Roman" panose="02020603050405020304" pitchFamily="18" charset="0"/>
            </a:rPr>
            <a:t>Generic CAS and CIRT</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19050</xdr:colOff>
      <xdr:row>0</xdr:row>
      <xdr:rowOff>19050</xdr:rowOff>
    </xdr:from>
    <xdr:to>
      <xdr:col>0</xdr:col>
      <xdr:colOff>615949</xdr:colOff>
      <xdr:row>1</xdr:row>
      <xdr:rowOff>36731</xdr:rowOff>
    </xdr:to>
    <xdr:pic>
      <xdr:nvPicPr>
        <xdr:cNvPr id="10" name="Picture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1"/>
        <a:stretch>
          <a:fillRect/>
        </a:stretch>
      </xdr:blipFill>
      <xdr:spPr>
        <a:xfrm>
          <a:off x="19050" y="19050"/>
          <a:ext cx="596899" cy="633631"/>
        </a:xfrm>
        <a:prstGeom prst="rect">
          <a:avLst/>
        </a:prstGeom>
      </xdr:spPr>
    </xdr:pic>
    <xdr:clientData/>
  </xdr:twoCellAnchor>
  <xdr:twoCellAnchor editAs="absolute">
    <xdr:from>
      <xdr:col>0</xdr:col>
      <xdr:colOff>641350</xdr:colOff>
      <xdr:row>0</xdr:row>
      <xdr:rowOff>184150</xdr:rowOff>
    </xdr:from>
    <xdr:to>
      <xdr:col>1</xdr:col>
      <xdr:colOff>1168548</xdr:colOff>
      <xdr:row>0</xdr:row>
      <xdr:rowOff>541940</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641350" y="184150"/>
          <a:ext cx="1486048"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b="1">
              <a:latin typeface="Times New Roman" panose="02020603050405020304" pitchFamily="18" charset="0"/>
              <a:cs typeface="Times New Roman" panose="02020603050405020304" pitchFamily="18" charset="0"/>
            </a:rPr>
            <a:t>Generic DUS</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xdr:col>
      <xdr:colOff>38100</xdr:colOff>
      <xdr:row>3</xdr:row>
      <xdr:rowOff>0</xdr:rowOff>
    </xdr:from>
    <xdr:ext cx="5873750" cy="50526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38100" y="996950"/>
          <a:ext cx="5873750" cy="5052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a:latin typeface="Times New Roman" panose="02020603050405020304" pitchFamily="18" charset="0"/>
              <a:cs typeface="Times New Roman" panose="02020603050405020304" pitchFamily="18" charset="0"/>
            </a:rPr>
            <a:t>Risk-Weighed Assets (RWA), Aggregate Unpaid Principal Balance (UPB), and Expected Loss (EL) on the Underlying Loans</a:t>
          </a:r>
        </a:p>
      </xdr:txBody>
    </xdr:sp>
    <xdr:clientData/>
  </xdr:oneCellAnchor>
  <xdr:twoCellAnchor editAs="absolute">
    <xdr:from>
      <xdr:col>0</xdr:col>
      <xdr:colOff>19050</xdr:colOff>
      <xdr:row>0</xdr:row>
      <xdr:rowOff>19050</xdr:rowOff>
    </xdr:from>
    <xdr:to>
      <xdr:col>0</xdr:col>
      <xdr:colOff>615949</xdr:colOff>
      <xdr:row>1</xdr:row>
      <xdr:rowOff>55781</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19050" y="19050"/>
          <a:ext cx="596899" cy="633631"/>
        </a:xfrm>
        <a:prstGeom prst="rect">
          <a:avLst/>
        </a:prstGeom>
      </xdr:spPr>
    </xdr:pic>
    <xdr:clientData/>
  </xdr:twoCellAnchor>
  <xdr:twoCellAnchor editAs="absolute">
    <xdr:from>
      <xdr:col>0</xdr:col>
      <xdr:colOff>635000</xdr:colOff>
      <xdr:row>0</xdr:row>
      <xdr:rowOff>184150</xdr:rowOff>
    </xdr:from>
    <xdr:to>
      <xdr:col>2</xdr:col>
      <xdr:colOff>421162</xdr:colOff>
      <xdr:row>0</xdr:row>
      <xdr:rowOff>541940</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635000" y="184150"/>
          <a:ext cx="1710212"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b="1">
              <a:latin typeface="Times New Roman" panose="02020603050405020304" pitchFamily="18" charset="0"/>
              <a:cs typeface="Times New Roman" panose="02020603050405020304" pitchFamily="18" charset="0"/>
            </a:rPr>
            <a:t>Generic K</a:t>
          </a:r>
          <a:r>
            <a:rPr lang="en-US" sz="1800" b="1" baseline="0">
              <a:latin typeface="Times New Roman" panose="02020603050405020304" pitchFamily="18" charset="0"/>
              <a:cs typeface="Times New Roman" panose="02020603050405020304" pitchFamily="18" charset="0"/>
            </a:rPr>
            <a:t> Deal</a:t>
          </a:r>
          <a:endParaRPr lang="en-US" sz="1800" b="1">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5"/>
  <sheetViews>
    <sheetView tabSelected="1" zoomScaleNormal="100" zoomScaleSheetLayoutView="100" workbookViewId="0">
      <selection activeCell="B3" sqref="B3"/>
    </sheetView>
  </sheetViews>
  <sheetFormatPr defaultColWidth="9.1796875" defaultRowHeight="14" x14ac:dyDescent="0.3"/>
  <cols>
    <col min="1" max="1" width="25.54296875" style="132" bestFit="1" customWidth="1"/>
    <col min="2" max="2" width="77.7265625" style="132" customWidth="1"/>
    <col min="3" max="5" width="9.1796875" style="132" customWidth="1"/>
    <col min="6" max="16384" width="9.1796875" style="132"/>
  </cols>
  <sheetData>
    <row r="1" spans="1:2" ht="14.5" customHeight="1" x14ac:dyDescent="0.3">
      <c r="A1" s="157" t="s">
        <v>146</v>
      </c>
      <c r="B1" s="157"/>
    </row>
    <row r="2" spans="1:2" ht="22.5" customHeight="1" x14ac:dyDescent="0.3">
      <c r="A2" s="157"/>
      <c r="B2" s="157"/>
    </row>
    <row r="3" spans="1:2" x14ac:dyDescent="0.3">
      <c r="B3" s="133"/>
    </row>
    <row r="4" spans="1:2" x14ac:dyDescent="0.3">
      <c r="B4" s="133"/>
    </row>
    <row r="5" spans="1:2" x14ac:dyDescent="0.3">
      <c r="B5" s="133"/>
    </row>
    <row r="6" spans="1:2" x14ac:dyDescent="0.3">
      <c r="A6" s="132" t="s">
        <v>153</v>
      </c>
      <c r="B6" s="156">
        <v>43984</v>
      </c>
    </row>
    <row r="7" spans="1:2" ht="10" customHeight="1" x14ac:dyDescent="0.3"/>
    <row r="8" spans="1:2" ht="46.5" x14ac:dyDescent="0.3">
      <c r="A8" s="134" t="s">
        <v>131</v>
      </c>
      <c r="B8" s="143" t="s">
        <v>132</v>
      </c>
    </row>
    <row r="12" spans="1:2" x14ac:dyDescent="0.3">
      <c r="A12" s="134"/>
      <c r="B12" s="135"/>
    </row>
    <row r="13" spans="1:2" x14ac:dyDescent="0.3">
      <c r="A13" s="138" t="s">
        <v>142</v>
      </c>
      <c r="B13" s="135"/>
    </row>
    <row r="14" spans="1:2" ht="28" x14ac:dyDescent="0.3">
      <c r="A14" s="136" t="s">
        <v>133</v>
      </c>
      <c r="B14" s="137" t="s">
        <v>134</v>
      </c>
    </row>
    <row r="15" spans="1:2" ht="16.5" customHeight="1" x14ac:dyDescent="0.3">
      <c r="A15" s="136" t="s">
        <v>135</v>
      </c>
      <c r="B15" s="137" t="s">
        <v>136</v>
      </c>
    </row>
    <row r="16" spans="1:2" ht="16.5" customHeight="1" x14ac:dyDescent="0.3">
      <c r="A16" s="136" t="s">
        <v>137</v>
      </c>
      <c r="B16" s="137" t="s">
        <v>138</v>
      </c>
    </row>
    <row r="17" spans="1:2" ht="16.5" customHeight="1" x14ac:dyDescent="0.3">
      <c r="A17" s="136" t="s">
        <v>139</v>
      </c>
      <c r="B17" s="137" t="s">
        <v>140</v>
      </c>
    </row>
    <row r="18" spans="1:2" x14ac:dyDescent="0.3">
      <c r="A18" s="136" t="s">
        <v>141</v>
      </c>
      <c r="B18" s="137" t="s">
        <v>143</v>
      </c>
    </row>
    <row r="19" spans="1:2" x14ac:dyDescent="0.3">
      <c r="A19" s="145"/>
      <c r="B19" s="146"/>
    </row>
    <row r="20" spans="1:2" x14ac:dyDescent="0.3">
      <c r="A20" s="145"/>
      <c r="B20" s="146"/>
    </row>
    <row r="21" spans="1:2" x14ac:dyDescent="0.3">
      <c r="A21" s="145"/>
      <c r="B21" s="146"/>
    </row>
    <row r="22" spans="1:2" x14ac:dyDescent="0.3">
      <c r="A22" s="145"/>
      <c r="B22" s="146"/>
    </row>
    <row r="23" spans="1:2" x14ac:dyDescent="0.3">
      <c r="B23" s="134"/>
    </row>
    <row r="24" spans="1:2" ht="15" customHeight="1" x14ac:dyDescent="0.3"/>
    <row r="25" spans="1:2" ht="15" customHeight="1" x14ac:dyDescent="0.3"/>
    <row r="26" spans="1:2" ht="15" customHeight="1" x14ac:dyDescent="0.3"/>
    <row r="27" spans="1:2" ht="15" customHeight="1" x14ac:dyDescent="0.3"/>
    <row r="28" spans="1:2" ht="15" customHeight="1" x14ac:dyDescent="0.3"/>
    <row r="29" spans="1:2" ht="15" customHeight="1" x14ac:dyDescent="0.3"/>
    <row r="30" spans="1:2" ht="15" customHeight="1" x14ac:dyDescent="0.3"/>
    <row r="31" spans="1:2" ht="15" customHeight="1" x14ac:dyDescent="0.3"/>
    <row r="32" spans="1:2" ht="15" customHeight="1" x14ac:dyDescent="0.3"/>
    <row r="33" ht="15" customHeight="1" x14ac:dyDescent="0.3"/>
    <row r="34"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row r="42" ht="15" customHeight="1" x14ac:dyDescent="0.3"/>
    <row r="43" ht="15" customHeight="1" x14ac:dyDescent="0.3"/>
    <row r="44" ht="15" customHeight="1" x14ac:dyDescent="0.3"/>
    <row r="45" ht="15" customHeight="1" x14ac:dyDescent="0.3"/>
    <row r="46" ht="15" customHeight="1" x14ac:dyDescent="0.3"/>
    <row r="47" ht="15" customHeight="1" x14ac:dyDescent="0.3"/>
    <row r="4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sheetData>
  <mergeCells count="1">
    <mergeCell ref="A1:B2"/>
  </mergeCells>
  <pageMargins left="0.7" right="0.7" top="0.75" bottom="0.75" header="0.3" footer="0.3"/>
  <pageSetup scale="118" fitToHeight="0" orientation="landscape" r:id="rId1"/>
  <headerFooter>
    <oddFooter>&amp;R&amp;P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sheetPr>
  <dimension ref="A1:E185"/>
  <sheetViews>
    <sheetView showGridLines="0" zoomScaleNormal="100" zoomScaleSheetLayoutView="100" workbookViewId="0">
      <selection activeCell="A35" sqref="A35"/>
    </sheetView>
  </sheetViews>
  <sheetFormatPr defaultColWidth="8.7265625" defaultRowHeight="14" x14ac:dyDescent="0.3"/>
  <cols>
    <col min="1" max="1" width="4.6328125" style="4" customWidth="1"/>
    <col min="2" max="2" width="23.90625" style="4" customWidth="1"/>
    <col min="3" max="3" width="30" style="4" customWidth="1"/>
    <col min="4" max="4" width="2.6328125" style="4" customWidth="1"/>
    <col min="5" max="5" width="110.7265625" style="4" customWidth="1"/>
    <col min="6" max="16384" width="8.7265625" style="4"/>
  </cols>
  <sheetData>
    <row r="1" spans="1:5" ht="35" customHeight="1" x14ac:dyDescent="0.4">
      <c r="A1" s="109"/>
      <c r="B1" s="158" t="s">
        <v>149</v>
      </c>
      <c r="C1" s="158"/>
      <c r="D1" s="158"/>
      <c r="E1" s="158"/>
    </row>
    <row r="2" spans="1:5" ht="35" customHeight="1" x14ac:dyDescent="0.3">
      <c r="B2" s="158"/>
      <c r="C2" s="158"/>
      <c r="D2" s="158"/>
      <c r="E2" s="158"/>
    </row>
    <row r="3" spans="1:5" s="112" customFormat="1" ht="28.5" x14ac:dyDescent="0.85">
      <c r="B3" s="110"/>
      <c r="C3" s="152" t="s">
        <v>148</v>
      </c>
      <c r="D3" s="111"/>
      <c r="E3" s="111"/>
    </row>
    <row r="4" spans="1:5" ht="17.5" x14ac:dyDescent="0.35">
      <c r="A4" s="131" t="s">
        <v>0</v>
      </c>
      <c r="B4" s="8"/>
      <c r="C4" s="28"/>
      <c r="D4" s="28"/>
      <c r="E4" s="28"/>
    </row>
    <row r="5" spans="1:5" ht="139.5" customHeight="1" x14ac:dyDescent="0.3">
      <c r="B5" s="10" t="s">
        <v>38</v>
      </c>
      <c r="C5" s="123">
        <v>418750000.00000006</v>
      </c>
      <c r="D5" s="77"/>
      <c r="E5" s="49" t="s">
        <v>144</v>
      </c>
    </row>
    <row r="6" spans="1:5" ht="132.5" customHeight="1" x14ac:dyDescent="0.3">
      <c r="B6" s="12" t="s">
        <v>39</v>
      </c>
      <c r="C6" s="124">
        <v>75000000</v>
      </c>
      <c r="D6" s="10"/>
      <c r="E6" s="2" t="s">
        <v>145</v>
      </c>
    </row>
    <row r="7" spans="1:5" ht="91.5" customHeight="1" x14ac:dyDescent="0.3">
      <c r="B7" s="12" t="s">
        <v>40</v>
      </c>
      <c r="C7" s="124">
        <v>1000000000</v>
      </c>
      <c r="D7" s="12"/>
      <c r="E7" s="3" t="s">
        <v>109</v>
      </c>
    </row>
    <row r="8" spans="1:5" ht="105" customHeight="1" x14ac:dyDescent="0.3">
      <c r="B8" s="12" t="s">
        <v>41</v>
      </c>
      <c r="C8" s="124">
        <v>2500000</v>
      </c>
      <c r="D8" s="12"/>
      <c r="E8" s="49" t="s">
        <v>37</v>
      </c>
    </row>
    <row r="9" spans="1:5" ht="61" customHeight="1" x14ac:dyDescent="0.3">
      <c r="B9" s="12" t="s">
        <v>42</v>
      </c>
      <c r="C9" s="125" t="s">
        <v>1</v>
      </c>
      <c r="D9" s="12"/>
      <c r="E9" s="49" t="s">
        <v>93</v>
      </c>
    </row>
    <row r="10" spans="1:5" x14ac:dyDescent="0.3">
      <c r="C10" s="119"/>
    </row>
    <row r="11" spans="1:5" x14ac:dyDescent="0.3">
      <c r="C11" s="119"/>
    </row>
    <row r="12" spans="1:5" ht="17.5" x14ac:dyDescent="0.35">
      <c r="A12" s="8" t="s">
        <v>2</v>
      </c>
      <c r="B12" s="8"/>
      <c r="C12" s="144"/>
      <c r="D12" s="28"/>
      <c r="E12" s="28"/>
    </row>
    <row r="13" spans="1:5" ht="16" customHeight="1" x14ac:dyDescent="0.35">
      <c r="A13" s="14"/>
      <c r="B13" s="14"/>
      <c r="C13" s="126"/>
    </row>
    <row r="14" spans="1:5" ht="15.5" x14ac:dyDescent="0.3">
      <c r="C14" s="127" t="s">
        <v>95</v>
      </c>
    </row>
    <row r="15" spans="1:5" ht="41.5" customHeight="1" x14ac:dyDescent="0.3">
      <c r="B15" s="10" t="s">
        <v>97</v>
      </c>
      <c r="C15" s="128">
        <v>4.4999999999999998E-2</v>
      </c>
      <c r="D15" s="69"/>
      <c r="E15" s="162" t="s">
        <v>94</v>
      </c>
    </row>
    <row r="16" spans="1:5" ht="41.5" customHeight="1" x14ac:dyDescent="0.3">
      <c r="B16" s="12" t="s">
        <v>4</v>
      </c>
      <c r="C16" s="129">
        <v>5.0000000000000001E-3</v>
      </c>
      <c r="D16" s="18"/>
      <c r="E16" s="163"/>
    </row>
    <row r="17" spans="1:5" ht="41.5" customHeight="1" x14ac:dyDescent="0.3">
      <c r="B17" s="12" t="s">
        <v>5</v>
      </c>
      <c r="C17" s="129">
        <v>0</v>
      </c>
      <c r="D17" s="11"/>
      <c r="E17" s="164"/>
    </row>
    <row r="18" spans="1:5" x14ac:dyDescent="0.3">
      <c r="B18" s="17"/>
      <c r="C18" s="17"/>
    </row>
    <row r="19" spans="1:5" ht="15.5" x14ac:dyDescent="0.3">
      <c r="C19" s="16" t="s">
        <v>96</v>
      </c>
    </row>
    <row r="20" spans="1:5" ht="41.5" customHeight="1" x14ac:dyDescent="0.3">
      <c r="B20" s="10" t="s">
        <v>97</v>
      </c>
      <c r="C20" s="128">
        <v>1</v>
      </c>
      <c r="D20" s="69"/>
      <c r="E20" s="162" t="s">
        <v>98</v>
      </c>
    </row>
    <row r="21" spans="1:5" ht="41.5" customHeight="1" x14ac:dyDescent="0.3">
      <c r="B21" s="12" t="s">
        <v>4</v>
      </c>
      <c r="C21" s="129">
        <v>4.4999999999999998E-2</v>
      </c>
      <c r="D21" s="18"/>
      <c r="E21" s="163"/>
    </row>
    <row r="22" spans="1:5" ht="41.5" customHeight="1" x14ac:dyDescent="0.3">
      <c r="B22" s="12" t="s">
        <v>5</v>
      </c>
      <c r="C22" s="129">
        <v>5.0000000000000001E-3</v>
      </c>
      <c r="D22" s="11"/>
      <c r="E22" s="164"/>
    </row>
    <row r="23" spans="1:5" x14ac:dyDescent="0.3">
      <c r="B23" s="17"/>
      <c r="C23" s="17"/>
    </row>
    <row r="24" spans="1:5" ht="21.5" x14ac:dyDescent="0.55000000000000004">
      <c r="A24" s="8" t="s">
        <v>43</v>
      </c>
      <c r="B24" s="8"/>
      <c r="C24" s="28"/>
      <c r="D24" s="28"/>
      <c r="E24" s="28"/>
    </row>
    <row r="25" spans="1:5" ht="16" customHeight="1" x14ac:dyDescent="0.35">
      <c r="A25" s="14"/>
      <c r="B25" s="14"/>
      <c r="C25" s="15"/>
    </row>
    <row r="26" spans="1:5" ht="16" customHeight="1" x14ac:dyDescent="0.3">
      <c r="C26" s="16" t="s">
        <v>44</v>
      </c>
    </row>
    <row r="27" spans="1:5" ht="22" customHeight="1" x14ac:dyDescent="0.3">
      <c r="B27" s="10" t="s">
        <v>97</v>
      </c>
      <c r="C27" s="128">
        <v>0</v>
      </c>
      <c r="D27" s="69"/>
      <c r="E27" s="165" t="s">
        <v>99</v>
      </c>
    </row>
    <row r="28" spans="1:5" ht="22" customHeight="1" x14ac:dyDescent="0.3">
      <c r="B28" s="12" t="s">
        <v>4</v>
      </c>
      <c r="C28" s="129">
        <v>0.6</v>
      </c>
      <c r="D28" s="18"/>
      <c r="E28" s="166"/>
    </row>
    <row r="29" spans="1:5" ht="22" customHeight="1" x14ac:dyDescent="0.3">
      <c r="B29" s="12" t="s">
        <v>5</v>
      </c>
      <c r="C29" s="129">
        <v>0</v>
      </c>
      <c r="D29" s="11"/>
      <c r="E29" s="167"/>
    </row>
    <row r="30" spans="1:5" x14ac:dyDescent="0.3">
      <c r="B30" s="50"/>
      <c r="C30" s="51"/>
    </row>
    <row r="31" spans="1:5" ht="16.5" x14ac:dyDescent="0.3">
      <c r="B31" s="10"/>
      <c r="C31" s="52" t="s">
        <v>45</v>
      </c>
    </row>
    <row r="32" spans="1:5" ht="22" customHeight="1" x14ac:dyDescent="0.3">
      <c r="B32" s="10" t="s">
        <v>97</v>
      </c>
      <c r="C32" s="128">
        <v>0</v>
      </c>
      <c r="D32" s="69"/>
      <c r="E32" s="165" t="s">
        <v>100</v>
      </c>
    </row>
    <row r="33" spans="1:5" ht="22" customHeight="1" x14ac:dyDescent="0.3">
      <c r="B33" s="12" t="s">
        <v>4</v>
      </c>
      <c r="C33" s="129">
        <v>0.35</v>
      </c>
      <c r="D33" s="18"/>
      <c r="E33" s="166"/>
    </row>
    <row r="34" spans="1:5" ht="22" customHeight="1" x14ac:dyDescent="0.3">
      <c r="B34" s="12" t="s">
        <v>5</v>
      </c>
      <c r="C34" s="129">
        <v>0</v>
      </c>
      <c r="D34" s="11"/>
      <c r="E34" s="167"/>
    </row>
    <row r="35" spans="1:5" x14ac:dyDescent="0.3">
      <c r="C35" s="20"/>
    </row>
    <row r="36" spans="1:5" ht="21.5" x14ac:dyDescent="0.55000000000000004">
      <c r="A36" s="8" t="s">
        <v>46</v>
      </c>
      <c r="B36" s="8"/>
      <c r="C36" s="28"/>
      <c r="D36" s="28"/>
      <c r="E36" s="28"/>
    </row>
    <row r="37" spans="1:5" ht="17.5" x14ac:dyDescent="0.35">
      <c r="B37" s="21"/>
      <c r="C37" s="17"/>
    </row>
    <row r="38" spans="1:5" ht="16.5" x14ac:dyDescent="0.3">
      <c r="C38" s="16" t="s">
        <v>47</v>
      </c>
    </row>
    <row r="39" spans="1:5" ht="44" customHeight="1" x14ac:dyDescent="0.3">
      <c r="B39" s="10" t="s">
        <v>97</v>
      </c>
      <c r="C39" s="128">
        <v>0</v>
      </c>
      <c r="D39" s="69"/>
      <c r="E39" s="159" t="s">
        <v>120</v>
      </c>
    </row>
    <row r="40" spans="1:5" ht="44" customHeight="1" x14ac:dyDescent="0.3">
      <c r="B40" s="12" t="s">
        <v>4</v>
      </c>
      <c r="C40" s="129">
        <v>0.2</v>
      </c>
      <c r="D40" s="18"/>
      <c r="E40" s="160"/>
    </row>
    <row r="41" spans="1:5" ht="44" customHeight="1" x14ac:dyDescent="0.3">
      <c r="B41" s="12" t="s">
        <v>5</v>
      </c>
      <c r="C41" s="129">
        <v>0</v>
      </c>
      <c r="D41" s="11"/>
      <c r="E41" s="161"/>
    </row>
    <row r="42" spans="1:5" x14ac:dyDescent="0.3">
      <c r="C42" s="22"/>
      <c r="E42" s="84"/>
    </row>
    <row r="43" spans="1:5" ht="16.5" x14ac:dyDescent="0.3">
      <c r="C43" s="16" t="s">
        <v>48</v>
      </c>
      <c r="E43" s="84"/>
    </row>
    <row r="44" spans="1:5" ht="23.5" customHeight="1" x14ac:dyDescent="0.3">
      <c r="B44" s="10" t="s">
        <v>97</v>
      </c>
      <c r="C44" s="128">
        <v>0</v>
      </c>
      <c r="D44" s="69"/>
      <c r="E44" s="159" t="s">
        <v>121</v>
      </c>
    </row>
    <row r="45" spans="1:5" ht="23.5" customHeight="1" x14ac:dyDescent="0.3">
      <c r="B45" s="12" t="s">
        <v>4</v>
      </c>
      <c r="C45" s="129">
        <v>5.1999999999999998E-2</v>
      </c>
      <c r="D45" s="18"/>
      <c r="E45" s="160"/>
    </row>
    <row r="46" spans="1:5" ht="23.5" customHeight="1" x14ac:dyDescent="0.3">
      <c r="B46" s="12" t="s">
        <v>5</v>
      </c>
      <c r="C46" s="129">
        <v>0</v>
      </c>
      <c r="D46" s="11"/>
      <c r="E46" s="161"/>
    </row>
    <row r="47" spans="1:5" x14ac:dyDescent="0.3">
      <c r="C47" s="20"/>
      <c r="E47" s="84"/>
    </row>
    <row r="48" spans="1:5" ht="17.5" x14ac:dyDescent="0.35">
      <c r="A48" s="8" t="s">
        <v>6</v>
      </c>
      <c r="B48" s="8"/>
      <c r="C48" s="28"/>
      <c r="D48" s="28"/>
      <c r="E48" s="85"/>
    </row>
    <row r="49" spans="1:5" ht="54" customHeight="1" x14ac:dyDescent="0.3">
      <c r="B49" s="10" t="s">
        <v>7</v>
      </c>
      <c r="C49" s="10">
        <v>360</v>
      </c>
      <c r="D49" s="13"/>
      <c r="E49" s="86" t="s">
        <v>122</v>
      </c>
    </row>
    <row r="50" spans="1:5" ht="54" customHeight="1" x14ac:dyDescent="0.3">
      <c r="B50" s="12" t="s">
        <v>8</v>
      </c>
      <c r="C50" s="12">
        <v>150</v>
      </c>
      <c r="D50" s="13"/>
      <c r="E50" s="86" t="s">
        <v>123</v>
      </c>
    </row>
    <row r="51" spans="1:5" ht="39.5" customHeight="1" x14ac:dyDescent="0.3">
      <c r="B51" s="12" t="s">
        <v>9</v>
      </c>
      <c r="C51" s="12">
        <v>0</v>
      </c>
      <c r="D51" s="13"/>
      <c r="E51" s="86" t="s">
        <v>101</v>
      </c>
    </row>
    <row r="52" spans="1:5" ht="39.5" customHeight="1" x14ac:dyDescent="0.3">
      <c r="B52" s="12" t="s">
        <v>10</v>
      </c>
      <c r="C52" s="12">
        <v>0</v>
      </c>
      <c r="D52" s="13"/>
      <c r="E52" s="86" t="s">
        <v>102</v>
      </c>
    </row>
    <row r="53" spans="1:5" ht="35.15" customHeight="1" x14ac:dyDescent="0.3">
      <c r="B53" s="12" t="s">
        <v>49</v>
      </c>
      <c r="C53" s="130">
        <v>1</v>
      </c>
      <c r="D53" s="13"/>
      <c r="E53" s="86" t="s">
        <v>103</v>
      </c>
    </row>
    <row r="54" spans="1:5" ht="35.15" customHeight="1" x14ac:dyDescent="0.3">
      <c r="B54" s="12" t="s">
        <v>50</v>
      </c>
      <c r="C54" s="130">
        <v>0</v>
      </c>
      <c r="D54" s="13"/>
      <c r="E54" s="86" t="s">
        <v>114</v>
      </c>
    </row>
    <row r="55" spans="1:5" ht="35.15" customHeight="1" x14ac:dyDescent="0.3">
      <c r="B55" s="12" t="s">
        <v>51</v>
      </c>
      <c r="C55" s="130">
        <v>0.92999999999999994</v>
      </c>
      <c r="D55" s="13"/>
      <c r="E55" s="86" t="s">
        <v>104</v>
      </c>
    </row>
    <row r="56" spans="1:5" ht="35.15" customHeight="1" x14ac:dyDescent="0.3">
      <c r="B56" s="12" t="s">
        <v>52</v>
      </c>
      <c r="C56" s="130">
        <v>0</v>
      </c>
      <c r="D56" s="13"/>
      <c r="E56" s="86" t="s">
        <v>105</v>
      </c>
    </row>
    <row r="57" spans="1:5" ht="3" customHeight="1" x14ac:dyDescent="0.3">
      <c r="C57" s="23"/>
      <c r="E57" s="84"/>
    </row>
    <row r="58" spans="1:5" ht="3" customHeight="1" x14ac:dyDescent="0.3">
      <c r="C58" s="22"/>
    </row>
    <row r="59" spans="1:5" s="112" customFormat="1" ht="24.5" x14ac:dyDescent="0.85">
      <c r="A59" s="150" t="s">
        <v>11</v>
      </c>
      <c r="B59" s="150"/>
      <c r="C59" s="151"/>
      <c r="D59" s="151"/>
      <c r="E59" s="151"/>
    </row>
    <row r="61" spans="1:5" ht="21.5" x14ac:dyDescent="0.55000000000000004">
      <c r="A61" s="8" t="s">
        <v>53</v>
      </c>
      <c r="B61" s="8"/>
      <c r="C61" s="28"/>
      <c r="D61" s="28"/>
      <c r="E61" s="28"/>
    </row>
    <row r="62" spans="1:5" ht="171.5" customHeight="1" x14ac:dyDescent="0.3">
      <c r="B62" s="54" t="s">
        <v>54</v>
      </c>
      <c r="C62" s="55">
        <f>IF(C9="Y",C5*C65/C7,(C5-C6)*C65/C7)</f>
        <v>2.7500000000000004E-2</v>
      </c>
      <c r="D62" s="13"/>
      <c r="E62" s="49" t="s">
        <v>111</v>
      </c>
    </row>
    <row r="63" spans="1:5" ht="86.5" customHeight="1" x14ac:dyDescent="0.3">
      <c r="B63" s="56" t="s">
        <v>55</v>
      </c>
      <c r="C63" s="57">
        <f>C8/C7</f>
        <v>2.5000000000000001E-3</v>
      </c>
      <c r="D63" s="13"/>
      <c r="E63" s="81" t="s">
        <v>119</v>
      </c>
    </row>
    <row r="64" spans="1:5" ht="15.5" x14ac:dyDescent="0.35">
      <c r="B64" s="56" t="s">
        <v>12</v>
      </c>
      <c r="C64" s="58">
        <v>0.1</v>
      </c>
      <c r="D64" s="13"/>
      <c r="E64" s="83" t="s">
        <v>106</v>
      </c>
    </row>
    <row r="65" spans="1:5" ht="14.5" x14ac:dyDescent="0.35">
      <c r="B65" s="56" t="s">
        <v>13</v>
      </c>
      <c r="C65" s="57">
        <v>0.08</v>
      </c>
      <c r="D65" s="13"/>
      <c r="E65" s="1"/>
    </row>
    <row r="68" spans="1:5" ht="17.5" x14ac:dyDescent="0.35">
      <c r="A68" s="8" t="s">
        <v>14</v>
      </c>
      <c r="B68" s="8"/>
      <c r="C68" s="28"/>
      <c r="D68" s="28"/>
      <c r="E68" s="28"/>
    </row>
    <row r="69" spans="1:5" ht="17" x14ac:dyDescent="0.5">
      <c r="C69" s="29" t="s">
        <v>56</v>
      </c>
      <c r="D69" s="69"/>
      <c r="E69" s="82" t="s">
        <v>107</v>
      </c>
    </row>
    <row r="70" spans="1:5" x14ac:dyDescent="0.3">
      <c r="B70" s="10" t="s">
        <v>97</v>
      </c>
      <c r="C70" s="59">
        <f>IF(SUM(C$62:C$63)&gt;=C20,1/C$65,0%)</f>
        <v>0</v>
      </c>
      <c r="D70" s="18"/>
      <c r="E70" s="18"/>
    </row>
    <row r="71" spans="1:5" x14ac:dyDescent="0.3">
      <c r="B71" s="12" t="s">
        <v>4</v>
      </c>
      <c r="C71" s="59">
        <f>IF(SUM(C$62:C$63)&gt;=C21,1/C$65,0%)</f>
        <v>0</v>
      </c>
      <c r="D71" s="18"/>
      <c r="E71" s="18"/>
    </row>
    <row r="72" spans="1:5" x14ac:dyDescent="0.3">
      <c r="B72" s="12" t="s">
        <v>5</v>
      </c>
      <c r="C72" s="59">
        <f>IF(SUM(C$62:C$63)&gt;=C22,1/C$65,0%)</f>
        <v>12.5</v>
      </c>
      <c r="D72" s="18"/>
      <c r="E72" s="18"/>
    </row>
    <row r="73" spans="1:5" ht="16.5" x14ac:dyDescent="0.5">
      <c r="C73" s="29" t="s">
        <v>57</v>
      </c>
      <c r="D73" s="18"/>
      <c r="E73" s="18"/>
    </row>
    <row r="74" spans="1:5" x14ac:dyDescent="0.3">
      <c r="B74" s="10" t="s">
        <v>97</v>
      </c>
      <c r="C74" s="59">
        <f>IF(SUM(C$62:C$63)&lt;=C15,C$64,0%)</f>
        <v>0.1</v>
      </c>
      <c r="D74" s="18"/>
      <c r="E74" s="18"/>
    </row>
    <row r="75" spans="1:5" x14ac:dyDescent="0.3">
      <c r="B75" s="12" t="s">
        <v>4</v>
      </c>
      <c r="C75" s="59">
        <f>IF(SUM(C$62:C$63)&lt;=C16,C$64,0%)</f>
        <v>0</v>
      </c>
      <c r="D75" s="18"/>
      <c r="E75" s="18"/>
    </row>
    <row r="76" spans="1:5" x14ac:dyDescent="0.3">
      <c r="B76" s="12" t="s">
        <v>5</v>
      </c>
      <c r="C76" s="59">
        <f>IF(SUM(C$62:C$63)&lt;=C17,C$64,0%)</f>
        <v>0</v>
      </c>
      <c r="D76" s="18"/>
      <c r="E76" s="18"/>
    </row>
    <row r="77" spans="1:5" ht="16.5" x14ac:dyDescent="0.5">
      <c r="C77" s="29" t="s">
        <v>58</v>
      </c>
      <c r="D77" s="18"/>
      <c r="E77" s="18"/>
    </row>
    <row r="78" spans="1:5" x14ac:dyDescent="0.3">
      <c r="B78" s="10" t="s">
        <v>97</v>
      </c>
      <c r="C78" s="59">
        <f>IF(AND(SUM(C$62:C$63)&gt;C15,SUM(C$62:C$63)&lt;C20),(1/C$65)*(SUM(C$62:C$63)-C15)/(C20-C15),0%)</f>
        <v>0</v>
      </c>
      <c r="D78" s="18"/>
      <c r="E78" s="18"/>
    </row>
    <row r="79" spans="1:5" x14ac:dyDescent="0.3">
      <c r="B79" s="12" t="s">
        <v>4</v>
      </c>
      <c r="C79" s="59">
        <f>IF(AND(SUM(C$62:C$63)&gt;C16,SUM(C$62:C$63)&lt;C21),(1/C$65)*(SUM(C$62:C$63)-C16)/(C21-C16),0%)</f>
        <v>7.8125</v>
      </c>
      <c r="D79" s="18"/>
      <c r="E79" s="18"/>
    </row>
    <row r="80" spans="1:5" x14ac:dyDescent="0.3">
      <c r="B80" s="12" t="s">
        <v>5</v>
      </c>
      <c r="C80" s="59">
        <f>IF(AND(SUM(C$62:C$63)&gt;C17,SUM(C$62:C$63)&lt;C22),(1/C$65)*(SUM(C$62:C$63)-C17)/(C22-C17),0%)</f>
        <v>0</v>
      </c>
      <c r="D80" s="18"/>
      <c r="E80" s="18"/>
    </row>
    <row r="81" spans="1:5" ht="16.5" x14ac:dyDescent="0.5">
      <c r="C81" s="29" t="s">
        <v>59</v>
      </c>
      <c r="D81" s="18"/>
      <c r="E81" s="18"/>
    </row>
    <row r="82" spans="1:5" x14ac:dyDescent="0.3">
      <c r="B82" s="10" t="s">
        <v>97</v>
      </c>
      <c r="C82" s="59">
        <f>MAX(C$64,SUM(C70,C74,C78))</f>
        <v>0.1</v>
      </c>
      <c r="D82" s="18"/>
      <c r="E82" s="18"/>
    </row>
    <row r="83" spans="1:5" x14ac:dyDescent="0.3">
      <c r="B83" s="12" t="s">
        <v>4</v>
      </c>
      <c r="C83" s="59">
        <f>MAX(C$64,SUM(C71,C75,C79))</f>
        <v>7.8125</v>
      </c>
      <c r="D83" s="18"/>
      <c r="E83" s="18"/>
    </row>
    <row r="84" spans="1:5" x14ac:dyDescent="0.3">
      <c r="B84" s="12" t="s">
        <v>5</v>
      </c>
      <c r="C84" s="59">
        <f>MAX(C$64,SUM(C72,C76,C80))</f>
        <v>12.5</v>
      </c>
      <c r="D84" s="11"/>
      <c r="E84" s="11"/>
    </row>
    <row r="85" spans="1:5" x14ac:dyDescent="0.3">
      <c r="B85" s="10"/>
      <c r="C85" s="10"/>
    </row>
    <row r="87" spans="1:5" ht="17.5" x14ac:dyDescent="0.35">
      <c r="A87" s="8" t="s">
        <v>15</v>
      </c>
      <c r="B87" s="8"/>
      <c r="C87" s="28"/>
      <c r="D87" s="28"/>
      <c r="E87" s="28"/>
    </row>
    <row r="89" spans="1:5" ht="23.5" customHeight="1" x14ac:dyDescent="0.5">
      <c r="B89" s="17"/>
      <c r="C89" s="29" t="s">
        <v>60</v>
      </c>
      <c r="D89" s="11"/>
      <c r="E89" s="74"/>
    </row>
    <row r="90" spans="1:5" ht="51" customHeight="1" x14ac:dyDescent="0.45">
      <c r="B90" s="10" t="s">
        <v>97</v>
      </c>
      <c r="C90" s="59">
        <f>IF(SUM(C$62:C$63)&gt;=C20,100%,IF(SUM(C$62:C$63)&lt;=C15,0%,(SUM(C$62:C$63)-C15)/(C20-C15)))</f>
        <v>0</v>
      </c>
      <c r="D90" s="18"/>
      <c r="E90" s="71" t="s">
        <v>112</v>
      </c>
    </row>
    <row r="91" spans="1:5" ht="51" customHeight="1" x14ac:dyDescent="0.3">
      <c r="B91" s="12" t="s">
        <v>4</v>
      </c>
      <c r="C91" s="59">
        <f>IF(SUM(C$62:C$63)&gt;=C21,100%,IF(SUM(C$62:C$63)&lt;=C16,0%,(SUM(C$62:C$63)-C16)/(C21-C16)))</f>
        <v>0.625</v>
      </c>
      <c r="D91" s="18"/>
      <c r="E91" s="18"/>
    </row>
    <row r="92" spans="1:5" ht="51" customHeight="1" x14ac:dyDescent="0.3">
      <c r="B92" s="75" t="s">
        <v>5</v>
      </c>
      <c r="C92" s="76">
        <f>IF(SUM(C$62:C$63)&gt;=C22,100%,IF(SUM(C$62:C$63)&lt;=C17,0%,(SUM(C$62:C$63)-C17)/(C22-C17)))</f>
        <v>1</v>
      </c>
      <c r="D92" s="18"/>
      <c r="E92" s="18"/>
    </row>
    <row r="93" spans="1:5" x14ac:dyDescent="0.3">
      <c r="B93" s="18"/>
      <c r="C93" s="18"/>
      <c r="D93" s="18"/>
      <c r="E93" s="18"/>
    </row>
    <row r="94" spans="1:5" ht="17" x14ac:dyDescent="0.5">
      <c r="B94" s="17"/>
      <c r="C94" s="29" t="s">
        <v>61</v>
      </c>
      <c r="D94" s="11"/>
      <c r="E94" s="74"/>
    </row>
    <row r="95" spans="1:5" ht="41.15" customHeight="1" x14ac:dyDescent="0.35">
      <c r="B95" s="10" t="s">
        <v>97</v>
      </c>
      <c r="C95" s="59">
        <f>IF(C$63&gt;=C20,100%,IF(C$63&lt;=C15,0%,(C$63-C15)/(C20-C15)))</f>
        <v>0</v>
      </c>
      <c r="D95" s="69"/>
      <c r="E95" s="70" t="s">
        <v>108</v>
      </c>
    </row>
    <row r="96" spans="1:5" ht="41.15" customHeight="1" x14ac:dyDescent="0.3">
      <c r="B96" s="12" t="s">
        <v>4</v>
      </c>
      <c r="C96" s="59">
        <f>IF(C$63&gt;=C21,100%,IF(C$63&lt;=C16,0%,(C$63-C16)/(C21-C16)))</f>
        <v>0</v>
      </c>
      <c r="D96" s="18"/>
      <c r="E96" s="18"/>
    </row>
    <row r="97" spans="1:5" ht="41.15" customHeight="1" x14ac:dyDescent="0.3">
      <c r="B97" s="12" t="s">
        <v>5</v>
      </c>
      <c r="C97" s="59">
        <f>IF(C$63&gt;=C22,100%,IF(C$63&lt;=C17,0%,(C$63-C17)/(C22-C17)))</f>
        <v>0.5</v>
      </c>
      <c r="D97" s="11"/>
      <c r="E97" s="11"/>
    </row>
    <row r="100" spans="1:5" ht="17.5" x14ac:dyDescent="0.35">
      <c r="A100" s="8" t="s">
        <v>16</v>
      </c>
      <c r="B100" s="8"/>
      <c r="C100" s="28"/>
      <c r="D100" s="28"/>
      <c r="E100" s="28"/>
    </row>
    <row r="102" spans="1:5" x14ac:dyDescent="0.3">
      <c r="B102" s="9" t="s">
        <v>17</v>
      </c>
      <c r="C102" s="28"/>
      <c r="D102" s="78"/>
      <c r="E102" s="78"/>
    </row>
    <row r="103" spans="1:5" ht="31" x14ac:dyDescent="0.3">
      <c r="D103" s="18"/>
      <c r="E103" s="87" t="s">
        <v>124</v>
      </c>
    </row>
    <row r="104" spans="1:5" ht="16.5" x14ac:dyDescent="0.5">
      <c r="C104" s="31" t="s">
        <v>62</v>
      </c>
      <c r="D104" s="18"/>
      <c r="E104" s="87"/>
    </row>
    <row r="105" spans="1:5" ht="23.5" customHeight="1" x14ac:dyDescent="0.35">
      <c r="B105" s="10" t="s">
        <v>97</v>
      </c>
      <c r="C105" s="59">
        <f t="shared" ref="C105:C107" si="0">MAX(0%,C90-MAX(C95,C39))</f>
        <v>0</v>
      </c>
      <c r="D105" s="18"/>
      <c r="E105" s="88" t="s">
        <v>115</v>
      </c>
    </row>
    <row r="106" spans="1:5" ht="23.5" customHeight="1" x14ac:dyDescent="0.3">
      <c r="B106" s="12" t="s">
        <v>4</v>
      </c>
      <c r="C106" s="60">
        <f t="shared" si="0"/>
        <v>0.42499999999999999</v>
      </c>
      <c r="D106" s="18"/>
      <c r="E106" s="89"/>
    </row>
    <row r="107" spans="1:5" ht="23.5" customHeight="1" x14ac:dyDescent="0.3">
      <c r="B107" s="12" t="s">
        <v>5</v>
      </c>
      <c r="C107" s="60">
        <f t="shared" si="0"/>
        <v>0.5</v>
      </c>
      <c r="D107" s="18"/>
      <c r="E107" s="89"/>
    </row>
    <row r="108" spans="1:5" x14ac:dyDescent="0.3">
      <c r="D108" s="18"/>
      <c r="E108" s="89"/>
    </row>
    <row r="109" spans="1:5" ht="16.5" x14ac:dyDescent="0.5">
      <c r="C109" s="31" t="s">
        <v>63</v>
      </c>
      <c r="D109" s="18"/>
      <c r="E109" s="89"/>
    </row>
    <row r="110" spans="1:5" ht="23.5" customHeight="1" x14ac:dyDescent="0.35">
      <c r="B110" s="10" t="s">
        <v>97</v>
      </c>
      <c r="C110" s="61">
        <f>100%-MAX(C90,C39)</f>
        <v>1</v>
      </c>
      <c r="D110" s="18"/>
      <c r="E110" s="88" t="s">
        <v>116</v>
      </c>
    </row>
    <row r="111" spans="1:5" ht="23.5" customHeight="1" x14ac:dyDescent="0.3">
      <c r="B111" s="12" t="s">
        <v>4</v>
      </c>
      <c r="C111" s="61">
        <f>100%-MAX(C91,C40)</f>
        <v>0.375</v>
      </c>
      <c r="D111" s="18"/>
      <c r="E111" s="89"/>
    </row>
    <row r="112" spans="1:5" ht="23.5" customHeight="1" x14ac:dyDescent="0.3">
      <c r="B112" s="12" t="s">
        <v>5</v>
      </c>
      <c r="C112" s="61">
        <f>100%-MAX(C92,C41)</f>
        <v>0</v>
      </c>
      <c r="D112" s="18"/>
      <c r="E112" s="89"/>
    </row>
    <row r="113" spans="2:5" x14ac:dyDescent="0.3">
      <c r="D113" s="18"/>
      <c r="E113" s="89"/>
    </row>
    <row r="114" spans="2:5" ht="17.149999999999999" customHeight="1" x14ac:dyDescent="0.5">
      <c r="C114" s="31" t="s">
        <v>64</v>
      </c>
      <c r="D114" s="18"/>
      <c r="E114" s="89"/>
    </row>
    <row r="115" spans="2:5" ht="23.5" customHeight="1" x14ac:dyDescent="0.3">
      <c r="B115" s="10" t="s">
        <v>97</v>
      </c>
      <c r="C115" s="59">
        <f>IF(C95&lt;100%,MAX(0%,1-C44*(C105*(1/C$65)+C110*10%)/(C82-C95*(1/C$65))),100%)</f>
        <v>1</v>
      </c>
      <c r="D115" s="18"/>
      <c r="E115" s="89"/>
    </row>
    <row r="116" spans="2:5" ht="23.5" customHeight="1" x14ac:dyDescent="0.3">
      <c r="B116" s="12" t="s">
        <v>4</v>
      </c>
      <c r="C116" s="59">
        <f>IF(C96&lt;100%,MAX(0%,1-C45*(C106*(1/C$65)+C111*10%)/(C83-C96*(1/C$65))),100%)</f>
        <v>0.96439039999999998</v>
      </c>
      <c r="D116" s="18"/>
      <c r="E116" s="89"/>
    </row>
    <row r="117" spans="2:5" ht="39.65" customHeight="1" x14ac:dyDescent="0.3">
      <c r="B117" s="12" t="s">
        <v>5</v>
      </c>
      <c r="C117" s="59">
        <f>IF(C97&lt;100%,MAX(0%,1-C46*(C107*(1/C$65)+C112*10%)/(C84-C97*(1/C$65))),100%)</f>
        <v>1</v>
      </c>
      <c r="D117" s="11"/>
      <c r="E117" s="90"/>
    </row>
    <row r="118" spans="2:5" x14ac:dyDescent="0.3">
      <c r="E118" s="84"/>
    </row>
    <row r="119" spans="2:5" ht="46.5" x14ac:dyDescent="0.35">
      <c r="B119" s="9" t="s">
        <v>18</v>
      </c>
      <c r="C119" s="28"/>
      <c r="E119" s="91" t="s">
        <v>125</v>
      </c>
    </row>
    <row r="120" spans="2:5" ht="43" customHeight="1" x14ac:dyDescent="0.3">
      <c r="B120" s="12" t="s">
        <v>65</v>
      </c>
      <c r="C120" s="62">
        <f>(C53-C54)/(100%-C54)</f>
        <v>1</v>
      </c>
      <c r="E120" s="67" t="s">
        <v>110</v>
      </c>
    </row>
    <row r="121" spans="2:5" ht="43" customHeight="1" x14ac:dyDescent="0.3">
      <c r="B121" s="12" t="s">
        <v>66</v>
      </c>
      <c r="C121" s="62">
        <f>(C55-C56)/(100%-C56)</f>
        <v>0.92999999999999994</v>
      </c>
      <c r="E121" s="10"/>
    </row>
    <row r="122" spans="2:5" ht="43.5" customHeight="1" x14ac:dyDescent="0.3">
      <c r="B122" s="54" t="s">
        <v>67</v>
      </c>
      <c r="C122" s="63">
        <f>MAX(SUM(C$62:C$63)*C120-C$63,0%)</f>
        <v>2.7500000000000004E-2</v>
      </c>
      <c r="E122" s="92" t="s">
        <v>126</v>
      </c>
    </row>
    <row r="123" spans="2:5" ht="23.5" customHeight="1" x14ac:dyDescent="0.3">
      <c r="B123" s="56" t="s">
        <v>68</v>
      </c>
      <c r="C123" s="64">
        <f>MAX(SUM(C$62:C$63)*C121-C$63,0%)</f>
        <v>2.5400000000000002E-2</v>
      </c>
      <c r="E123" s="92" t="s">
        <v>127</v>
      </c>
    </row>
    <row r="124" spans="2:5" x14ac:dyDescent="0.3">
      <c r="E124" s="84"/>
    </row>
    <row r="125" spans="2:5" ht="17" x14ac:dyDescent="0.45">
      <c r="C125" s="31" t="s">
        <v>69</v>
      </c>
      <c r="E125" s="84"/>
    </row>
    <row r="126" spans="2:5" ht="32.5" customHeight="1" x14ac:dyDescent="0.3">
      <c r="B126" s="10" t="s">
        <v>97</v>
      </c>
      <c r="C126" s="59">
        <f>IF(C90&gt;C95,(MAX(0,MIN(1,(C$122+C$63-C15)/(C20-C15)))-C95)/(C90-C95),100%)</f>
        <v>1</v>
      </c>
    </row>
    <row r="127" spans="2:5" ht="32.5" customHeight="1" x14ac:dyDescent="0.3">
      <c r="B127" s="12" t="s">
        <v>4</v>
      </c>
      <c r="C127" s="59">
        <f>IF(C91&gt;C96,(MAX(0,MIN(1,(C$122+C$63-C16)/(C21-C16)))-C96)/(C91-C96),100%)</f>
        <v>1</v>
      </c>
    </row>
    <row r="128" spans="2:5" ht="32.5" customHeight="1" x14ac:dyDescent="0.3">
      <c r="B128" s="12" t="s">
        <v>5</v>
      </c>
      <c r="C128" s="59">
        <f>IF(C92&gt;C97,(MAX(0,MIN(1,(C$122+C$63-C17)/(C22-C17)))-C97)/(C92-C97),100%)</f>
        <v>1</v>
      </c>
    </row>
    <row r="130" spans="1:5" ht="17" x14ac:dyDescent="0.45">
      <c r="C130" s="31" t="s">
        <v>70</v>
      </c>
    </row>
    <row r="131" spans="1:5" ht="32.5" customHeight="1" x14ac:dyDescent="0.3">
      <c r="B131" s="10" t="s">
        <v>97</v>
      </c>
      <c r="C131" s="59">
        <f>IF(C90&gt;C95,(MAX(0,MIN(1,(C$123+C$63-C15)/(C20-C15)))-C95)/(C90-C95),100%)</f>
        <v>1</v>
      </c>
    </row>
    <row r="132" spans="1:5" ht="32.5" customHeight="1" x14ac:dyDescent="0.3">
      <c r="B132" s="12" t="s">
        <v>4</v>
      </c>
      <c r="C132" s="59">
        <f>IF(C91&gt;C96,(MAX(0,MIN(1,(C$123+C$63-C16)/(C21-C16)))-C96)/(C91-C96),100%)</f>
        <v>0.91600000000000004</v>
      </c>
    </row>
    <row r="133" spans="1:5" ht="32.5" customHeight="1" x14ac:dyDescent="0.3">
      <c r="B133" s="12" t="s">
        <v>5</v>
      </c>
      <c r="C133" s="59">
        <f>IF(C92&gt;C97,(MAX(0,MIN(1,(C$123+C$63-C17)/(C22-C17)))-C97)/(C92-C97),100%)</f>
        <v>1</v>
      </c>
      <c r="D133" s="11"/>
      <c r="E133" s="11"/>
    </row>
    <row r="135" spans="1:5" x14ac:dyDescent="0.3">
      <c r="B135" s="9" t="s">
        <v>19</v>
      </c>
      <c r="C135" s="28"/>
      <c r="D135" s="78"/>
      <c r="E135" s="78"/>
    </row>
    <row r="136" spans="1:5" ht="60.65" customHeight="1" x14ac:dyDescent="0.3">
      <c r="B136" s="65" t="s">
        <v>71</v>
      </c>
      <c r="C136" s="66">
        <f>100%-10%</f>
        <v>0.9</v>
      </c>
      <c r="D136" s="11"/>
      <c r="E136" s="93" t="s">
        <v>117</v>
      </c>
    </row>
    <row r="139" spans="1:5" ht="17.5" x14ac:dyDescent="0.35">
      <c r="A139" s="8" t="s">
        <v>20</v>
      </c>
      <c r="B139" s="8"/>
      <c r="C139" s="28"/>
      <c r="D139" s="28"/>
      <c r="E139" s="28"/>
    </row>
    <row r="141" spans="1:5" ht="15.5" x14ac:dyDescent="0.35">
      <c r="B141" s="9" t="s">
        <v>21</v>
      </c>
      <c r="C141" s="28"/>
      <c r="D141" s="11"/>
      <c r="E141" s="73"/>
    </row>
    <row r="142" spans="1:5" ht="15.5" x14ac:dyDescent="0.35">
      <c r="D142" s="18"/>
      <c r="E142" s="72" t="s">
        <v>113</v>
      </c>
    </row>
    <row r="143" spans="1:5" ht="16.5" x14ac:dyDescent="0.5">
      <c r="C143" s="31" t="s">
        <v>72</v>
      </c>
      <c r="D143" s="18"/>
      <c r="E143" s="18"/>
    </row>
    <row r="144" spans="1:5" ht="17.5" customHeight="1" x14ac:dyDescent="0.3">
      <c r="B144" s="10" t="s">
        <v>97</v>
      </c>
      <c r="C144" s="66">
        <f>100%-C27*C126*C$136-C32*C115*C131*C$136</f>
        <v>1</v>
      </c>
      <c r="D144" s="18"/>
      <c r="E144" s="18"/>
    </row>
    <row r="145" spans="1:5" ht="17.5" customHeight="1" x14ac:dyDescent="0.3">
      <c r="B145" s="12" t="s">
        <v>4</v>
      </c>
      <c r="C145" s="66">
        <f>100%-C28*C127*C$136-C33*C116*C132*C$136</f>
        <v>0.18173479398399994</v>
      </c>
      <c r="D145" s="18"/>
      <c r="E145" s="18"/>
    </row>
    <row r="146" spans="1:5" ht="17.5" customHeight="1" x14ac:dyDescent="0.3">
      <c r="B146" s="12" t="s">
        <v>5</v>
      </c>
      <c r="C146" s="66">
        <f>100%-C29*C128*C$136-C34*C117*C133*C$136</f>
        <v>1</v>
      </c>
      <c r="D146" s="11"/>
      <c r="E146" s="11"/>
    </row>
    <row r="149" spans="1:5" ht="15.5" x14ac:dyDescent="0.35">
      <c r="B149" s="9" t="s">
        <v>22</v>
      </c>
      <c r="C149" s="28"/>
      <c r="D149" s="11"/>
      <c r="E149" s="73"/>
    </row>
    <row r="150" spans="1:5" ht="15.5" x14ac:dyDescent="0.35">
      <c r="D150" s="18"/>
      <c r="E150" s="72" t="s">
        <v>118</v>
      </c>
    </row>
    <row r="151" spans="1:5" ht="16.5" x14ac:dyDescent="0.5">
      <c r="C151" s="31" t="s">
        <v>73</v>
      </c>
      <c r="D151" s="18"/>
      <c r="E151" s="18"/>
    </row>
    <row r="152" spans="1:5" ht="26.5" customHeight="1" x14ac:dyDescent="0.3">
      <c r="B152" s="10" t="s">
        <v>97</v>
      </c>
      <c r="C152" s="68">
        <f>C144*C$7*(C20-C15)*(1-C95/(C82*C$65))</f>
        <v>955000000</v>
      </c>
      <c r="D152" s="18"/>
      <c r="E152" s="18"/>
    </row>
    <row r="153" spans="1:5" ht="26.5" customHeight="1" x14ac:dyDescent="0.3">
      <c r="B153" s="12" t="s">
        <v>4</v>
      </c>
      <c r="C153" s="68">
        <f>C145*C$7*(C21-C16)*(1-C96/(C83*C$65))</f>
        <v>7269391.7593599977</v>
      </c>
      <c r="D153" s="18"/>
      <c r="E153" s="18"/>
    </row>
    <row r="154" spans="1:5" ht="26.5" customHeight="1" x14ac:dyDescent="0.3">
      <c r="B154" s="12" t="s">
        <v>5</v>
      </c>
      <c r="C154" s="68">
        <f>C146*C$7*(C22-C17)*(1-C97/(C84*C$65))</f>
        <v>2500000</v>
      </c>
      <c r="D154" s="11"/>
      <c r="E154" s="11"/>
    </row>
    <row r="156" spans="1:5" ht="17.5" x14ac:dyDescent="0.35">
      <c r="A156" s="8" t="s">
        <v>23</v>
      </c>
      <c r="B156" s="8"/>
      <c r="C156" s="28"/>
      <c r="D156" s="28"/>
      <c r="E156" s="28"/>
    </row>
    <row r="158" spans="1:5" x14ac:dyDescent="0.3">
      <c r="B158" s="9" t="s">
        <v>24</v>
      </c>
      <c r="C158" s="28"/>
    </row>
    <row r="159" spans="1:5" ht="79.5" x14ac:dyDescent="0.35">
      <c r="D159" s="69"/>
      <c r="E159" s="94" t="s">
        <v>128</v>
      </c>
    </row>
    <row r="160" spans="1:5" ht="17" x14ac:dyDescent="0.5">
      <c r="C160" s="31" t="s">
        <v>74</v>
      </c>
      <c r="D160" s="18"/>
      <c r="E160" s="95"/>
    </row>
    <row r="161" spans="2:5" ht="28" customHeight="1" x14ac:dyDescent="0.3">
      <c r="B161" s="10" t="s">
        <v>97</v>
      </c>
      <c r="C161" s="68">
        <f>C$6*(C20-C15)</f>
        <v>71625000</v>
      </c>
      <c r="D161" s="18"/>
      <c r="E161" s="89"/>
    </row>
    <row r="162" spans="2:5" ht="28" customHeight="1" x14ac:dyDescent="0.3">
      <c r="B162" s="12" t="s">
        <v>4</v>
      </c>
      <c r="C162" s="68">
        <f>C$6*(C21-C16)</f>
        <v>3000000</v>
      </c>
      <c r="D162" s="18"/>
      <c r="E162" s="89"/>
    </row>
    <row r="163" spans="2:5" ht="28" customHeight="1" x14ac:dyDescent="0.3">
      <c r="B163" s="12" t="s">
        <v>5</v>
      </c>
      <c r="C163" s="68">
        <f>C$6*(C22-C17)</f>
        <v>375000</v>
      </c>
      <c r="D163" s="11"/>
      <c r="E163" s="90"/>
    </row>
    <row r="164" spans="2:5" x14ac:dyDescent="0.3">
      <c r="E164" s="84"/>
    </row>
    <row r="165" spans="2:5" x14ac:dyDescent="0.3">
      <c r="E165" s="84"/>
    </row>
    <row r="166" spans="2:5" x14ac:dyDescent="0.3">
      <c r="B166" s="9" t="s">
        <v>25</v>
      </c>
      <c r="C166" s="28"/>
      <c r="D166" s="11"/>
      <c r="E166" s="90"/>
    </row>
    <row r="167" spans="2:5" ht="15.5" x14ac:dyDescent="0.35">
      <c r="D167" s="18"/>
      <c r="E167" s="88" t="s">
        <v>129</v>
      </c>
    </row>
    <row r="168" spans="2:5" ht="16.5" x14ac:dyDescent="0.5">
      <c r="C168" s="31" t="s">
        <v>75</v>
      </c>
      <c r="D168" s="18"/>
      <c r="E168" s="89"/>
    </row>
    <row r="169" spans="2:5" ht="23.5" customHeight="1" x14ac:dyDescent="0.3">
      <c r="B169" s="10" t="s">
        <v>97</v>
      </c>
      <c r="C169" s="68">
        <f>C152*C82+C161</f>
        <v>167125000</v>
      </c>
      <c r="D169" s="18"/>
      <c r="E169" s="89"/>
    </row>
    <row r="170" spans="2:5" ht="23.5" customHeight="1" x14ac:dyDescent="0.3">
      <c r="B170" s="12" t="s">
        <v>4</v>
      </c>
      <c r="C170" s="68">
        <f t="shared" ref="C170:C171" si="1">C153*C83+C162</f>
        <v>59792123.119999982</v>
      </c>
      <c r="D170" s="18"/>
      <c r="E170" s="89"/>
    </row>
    <row r="171" spans="2:5" ht="23.5" customHeight="1" x14ac:dyDescent="0.3">
      <c r="B171" s="12" t="s">
        <v>5</v>
      </c>
      <c r="C171" s="68">
        <f t="shared" si="1"/>
        <v>31625000</v>
      </c>
      <c r="D171" s="11"/>
      <c r="E171" s="90"/>
    </row>
    <row r="172" spans="2:5" x14ac:dyDescent="0.3">
      <c r="C172" s="40"/>
      <c r="E172" s="84"/>
    </row>
    <row r="173" spans="2:5" x14ac:dyDescent="0.3">
      <c r="B173" s="9" t="s">
        <v>26</v>
      </c>
      <c r="C173" s="28"/>
      <c r="E173" s="84"/>
    </row>
    <row r="174" spans="2:5" x14ac:dyDescent="0.3">
      <c r="B174" s="17"/>
      <c r="C174" s="41"/>
      <c r="D174" s="69"/>
      <c r="E174" s="96"/>
    </row>
    <row r="175" spans="2:5" ht="46" customHeight="1" x14ac:dyDescent="0.3">
      <c r="B175" s="139" t="s">
        <v>76</v>
      </c>
      <c r="C175" s="68">
        <f>SUM(C169:C171)</f>
        <v>258542123.11999997</v>
      </c>
      <c r="D175" s="18"/>
      <c r="E175" s="89"/>
    </row>
    <row r="176" spans="2:5" ht="46" customHeight="1" x14ac:dyDescent="0.3">
      <c r="B176" s="12" t="s">
        <v>77</v>
      </c>
      <c r="C176" s="68">
        <f>C5-C175</f>
        <v>160207876.88000008</v>
      </c>
      <c r="D176" s="11"/>
      <c r="E176" s="90"/>
    </row>
    <row r="177" spans="2:3" x14ac:dyDescent="0.3">
      <c r="C177" s="40"/>
    </row>
    <row r="178" spans="2:3" x14ac:dyDescent="0.3">
      <c r="C178" s="40"/>
    </row>
    <row r="179" spans="2:3" x14ac:dyDescent="0.3">
      <c r="C179" s="40"/>
    </row>
    <row r="180" spans="2:3" x14ac:dyDescent="0.3">
      <c r="C180" s="40"/>
    </row>
    <row r="181" spans="2:3" x14ac:dyDescent="0.3">
      <c r="C181" s="40"/>
    </row>
    <row r="182" spans="2:3" s="119" customFormat="1" x14ac:dyDescent="0.3">
      <c r="C182" s="140"/>
    </row>
    <row r="183" spans="2:3" x14ac:dyDescent="0.3">
      <c r="B183" s="42"/>
      <c r="C183" s="43"/>
    </row>
    <row r="184" spans="2:3" x14ac:dyDescent="0.3">
      <c r="B184" s="42"/>
      <c r="C184" s="43"/>
    </row>
    <row r="185" spans="2:3" x14ac:dyDescent="0.3">
      <c r="B185" s="42"/>
      <c r="C185" s="43"/>
    </row>
  </sheetData>
  <mergeCells count="7">
    <mergeCell ref="B1:E2"/>
    <mergeCell ref="E44:E46"/>
    <mergeCell ref="E15:E17"/>
    <mergeCell ref="E20:E22"/>
    <mergeCell ref="E27:E29"/>
    <mergeCell ref="E32:E34"/>
    <mergeCell ref="E39:E41"/>
  </mergeCells>
  <pageMargins left="0.7" right="0.7" top="0.75" bottom="0.75" header="0.3" footer="0.3"/>
  <pageSetup scale="70" orientation="landscape" r:id="rId1"/>
  <headerFooter>
    <oddFooter>&amp;L&amp;"-,Italic"The information provided in the Enterprise Regulatory Capital CRT spreadsheet is for illustrative and 
explanatory purposes only and does not replace the proposed regulation to be published at 12 CFR 1240.   &amp;R&amp;P of &amp;N</oddFooter>
  </headerFooter>
  <rowBreaks count="8" manualBreakCount="8">
    <brk id="11" max="16383" man="1"/>
    <brk id="35" max="16383" man="1"/>
    <brk id="56" max="16383" man="1"/>
    <brk id="85" max="16383" man="1"/>
    <brk id="98" max="16383" man="1"/>
    <brk id="117" max="16383" man="1"/>
    <brk id="136" max="16383" man="1"/>
    <brk id="16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A1:F177"/>
  <sheetViews>
    <sheetView showGridLines="0" zoomScaleNormal="100" zoomScaleSheetLayoutView="100" workbookViewId="0">
      <selection activeCell="A35" sqref="A35"/>
    </sheetView>
  </sheetViews>
  <sheetFormatPr defaultColWidth="8.7265625" defaultRowHeight="14" x14ac:dyDescent="0.3"/>
  <cols>
    <col min="1" max="1" width="8.7265625" style="4"/>
    <col min="2" max="2" width="4.6328125" style="4" customWidth="1"/>
    <col min="3" max="3" width="25.7265625" style="4" customWidth="1"/>
    <col min="4" max="4" width="30" style="4" customWidth="1"/>
    <col min="5" max="5" width="30.453125" style="4" customWidth="1"/>
    <col min="6" max="6" width="21.08984375" style="4" customWidth="1"/>
    <col min="7" max="16384" width="8.7265625" style="4"/>
  </cols>
  <sheetData>
    <row r="1" spans="2:6" ht="55" customHeight="1" x14ac:dyDescent="0.6">
      <c r="B1" s="170"/>
      <c r="C1" s="171"/>
      <c r="D1" s="153" t="s">
        <v>151</v>
      </c>
      <c r="E1" s="153" t="s">
        <v>152</v>
      </c>
    </row>
    <row r="2" spans="2:6" ht="10" customHeight="1" x14ac:dyDescent="0.85">
      <c r="C2" s="6"/>
      <c r="D2" s="7"/>
      <c r="E2" s="7"/>
    </row>
    <row r="3" spans="2:6" s="112" customFormat="1" ht="24.5" x14ac:dyDescent="0.85">
      <c r="B3" s="98"/>
      <c r="C3" s="98"/>
      <c r="D3" s="169" t="s">
        <v>147</v>
      </c>
      <c r="E3" s="169"/>
      <c r="F3" s="99"/>
    </row>
    <row r="4" spans="2:6" s="122" customFormat="1" ht="9" customHeight="1" x14ac:dyDescent="0.85">
      <c r="B4" s="120"/>
      <c r="C4" s="120"/>
      <c r="D4" s="121"/>
      <c r="E4" s="121"/>
    </row>
    <row r="5" spans="2:6" ht="36.5" customHeight="1" x14ac:dyDescent="0.35">
      <c r="B5" s="168" t="s">
        <v>0</v>
      </c>
      <c r="C5" s="168"/>
      <c r="D5" s="168"/>
      <c r="E5" s="168"/>
    </row>
    <row r="6" spans="2:6" ht="17" x14ac:dyDescent="0.45">
      <c r="C6" s="4" t="s">
        <v>38</v>
      </c>
      <c r="D6" s="103">
        <v>418750000.00000006</v>
      </c>
      <c r="E6" s="103">
        <v>300000000</v>
      </c>
    </row>
    <row r="7" spans="2:6" ht="17" x14ac:dyDescent="0.45">
      <c r="C7" s="13" t="s">
        <v>39</v>
      </c>
      <c r="D7" s="104">
        <v>75000000</v>
      </c>
      <c r="E7" s="104">
        <v>0</v>
      </c>
    </row>
    <row r="8" spans="2:6" ht="17" x14ac:dyDescent="0.45">
      <c r="C8" s="13" t="s">
        <v>40</v>
      </c>
      <c r="D8" s="104">
        <v>1000000000</v>
      </c>
      <c r="E8" s="104">
        <v>1000000000</v>
      </c>
    </row>
    <row r="9" spans="2:6" ht="17" x14ac:dyDescent="0.45">
      <c r="C9" s="13" t="s">
        <v>41</v>
      </c>
      <c r="D9" s="104">
        <v>2500000</v>
      </c>
      <c r="E9" s="104">
        <v>2000000</v>
      </c>
    </row>
    <row r="10" spans="2:6" ht="17" x14ac:dyDescent="0.45">
      <c r="C10" s="13" t="s">
        <v>42</v>
      </c>
      <c r="D10" s="105" t="s">
        <v>1</v>
      </c>
      <c r="E10" s="105" t="s">
        <v>1</v>
      </c>
    </row>
    <row r="12" spans="2:6" ht="17.5" x14ac:dyDescent="0.35">
      <c r="B12" s="8" t="s">
        <v>2</v>
      </c>
      <c r="C12" s="8"/>
      <c r="D12" s="9"/>
      <c r="E12" s="9"/>
    </row>
    <row r="13" spans="2:6" ht="8" customHeight="1" x14ac:dyDescent="0.35">
      <c r="B13" s="14"/>
      <c r="C13" s="14"/>
      <c r="D13" s="15"/>
      <c r="E13" s="15"/>
    </row>
    <row r="14" spans="2:6" ht="15.5" x14ac:dyDescent="0.3">
      <c r="D14" s="16" t="s">
        <v>95</v>
      </c>
      <c r="E14" s="16" t="s">
        <v>95</v>
      </c>
    </row>
    <row r="15" spans="2:6" x14ac:dyDescent="0.3">
      <c r="C15" s="4" t="s">
        <v>97</v>
      </c>
      <c r="D15" s="106">
        <v>4.4999999999999998E-2</v>
      </c>
      <c r="E15" s="106">
        <v>4.4999999999999998E-2</v>
      </c>
    </row>
    <row r="16" spans="2:6" x14ac:dyDescent="0.3">
      <c r="C16" s="13" t="s">
        <v>4</v>
      </c>
      <c r="D16" s="107">
        <v>5.0000000000000001E-3</v>
      </c>
      <c r="E16" s="107">
        <v>5.0000000000000001E-3</v>
      </c>
    </row>
    <row r="17" spans="2:5" x14ac:dyDescent="0.3">
      <c r="C17" s="13" t="s">
        <v>5</v>
      </c>
      <c r="D17" s="107">
        <v>0</v>
      </c>
      <c r="E17" s="107">
        <v>0</v>
      </c>
    </row>
    <row r="18" spans="2:5" x14ac:dyDescent="0.3">
      <c r="C18" s="17"/>
      <c r="D18" s="17"/>
      <c r="E18" s="17"/>
    </row>
    <row r="19" spans="2:5" ht="15.5" x14ac:dyDescent="0.3">
      <c r="D19" s="16" t="s">
        <v>96</v>
      </c>
      <c r="E19" s="16" t="s">
        <v>96</v>
      </c>
    </row>
    <row r="20" spans="2:5" x14ac:dyDescent="0.3">
      <c r="C20" s="4" t="s">
        <v>97</v>
      </c>
      <c r="D20" s="106">
        <v>1</v>
      </c>
      <c r="E20" s="106">
        <v>1</v>
      </c>
    </row>
    <row r="21" spans="2:5" x14ac:dyDescent="0.3">
      <c r="C21" s="13" t="s">
        <v>4</v>
      </c>
      <c r="D21" s="107">
        <v>4.4999999999999998E-2</v>
      </c>
      <c r="E21" s="107">
        <v>4.4999999999999998E-2</v>
      </c>
    </row>
    <row r="22" spans="2:5" x14ac:dyDescent="0.3">
      <c r="C22" s="13" t="s">
        <v>5</v>
      </c>
      <c r="D22" s="107">
        <v>5.0000000000000001E-3</v>
      </c>
      <c r="E22" s="107">
        <v>5.0000000000000001E-3</v>
      </c>
    </row>
    <row r="23" spans="2:5" x14ac:dyDescent="0.3">
      <c r="C23" s="17"/>
      <c r="D23" s="17"/>
      <c r="E23" s="17"/>
    </row>
    <row r="24" spans="2:5" ht="21.5" x14ac:dyDescent="0.55000000000000004">
      <c r="B24" s="8" t="s">
        <v>43</v>
      </c>
      <c r="C24" s="8"/>
      <c r="D24" s="9"/>
      <c r="E24" s="9"/>
    </row>
    <row r="25" spans="2:5" ht="8" customHeight="1" x14ac:dyDescent="0.35">
      <c r="B25" s="14"/>
      <c r="C25" s="14"/>
      <c r="D25" s="15"/>
      <c r="E25" s="15"/>
    </row>
    <row r="26" spans="2:5" ht="16" customHeight="1" x14ac:dyDescent="0.3">
      <c r="D26" s="16" t="s">
        <v>44</v>
      </c>
      <c r="E26" s="16" t="s">
        <v>44</v>
      </c>
    </row>
    <row r="27" spans="2:5" x14ac:dyDescent="0.3">
      <c r="C27" s="4" t="s">
        <v>97</v>
      </c>
      <c r="D27" s="106">
        <v>0</v>
      </c>
      <c r="E27" s="106">
        <v>0</v>
      </c>
    </row>
    <row r="28" spans="2:5" x14ac:dyDescent="0.3">
      <c r="C28" s="13" t="s">
        <v>4</v>
      </c>
      <c r="D28" s="107">
        <v>0.6</v>
      </c>
      <c r="E28" s="107">
        <v>0.8</v>
      </c>
    </row>
    <row r="29" spans="2:5" x14ac:dyDescent="0.3">
      <c r="C29" s="13" t="s">
        <v>5</v>
      </c>
      <c r="D29" s="107">
        <v>0</v>
      </c>
      <c r="E29" s="107">
        <v>0</v>
      </c>
    </row>
    <row r="30" spans="2:5" x14ac:dyDescent="0.3">
      <c r="C30" s="18"/>
      <c r="D30" s="19"/>
      <c r="E30" s="19"/>
    </row>
    <row r="31" spans="2:5" ht="16.5" x14ac:dyDescent="0.3">
      <c r="D31" s="16" t="s">
        <v>45</v>
      </c>
      <c r="E31" s="16" t="s">
        <v>45</v>
      </c>
    </row>
    <row r="32" spans="2:5" x14ac:dyDescent="0.3">
      <c r="C32" s="4" t="s">
        <v>97</v>
      </c>
      <c r="D32" s="106">
        <v>0</v>
      </c>
      <c r="E32" s="106">
        <v>0</v>
      </c>
    </row>
    <row r="33" spans="2:5" x14ac:dyDescent="0.3">
      <c r="C33" s="13" t="s">
        <v>4</v>
      </c>
      <c r="D33" s="107">
        <v>0.35</v>
      </c>
      <c r="E33" s="107">
        <v>0.25</v>
      </c>
    </row>
    <row r="34" spans="2:5" x14ac:dyDescent="0.3">
      <c r="C34" s="13" t="s">
        <v>5</v>
      </c>
      <c r="D34" s="107">
        <v>0</v>
      </c>
      <c r="E34" s="107">
        <v>0</v>
      </c>
    </row>
    <row r="35" spans="2:5" x14ac:dyDescent="0.3">
      <c r="D35" s="20"/>
      <c r="E35" s="20"/>
    </row>
    <row r="36" spans="2:5" ht="21.5" x14ac:dyDescent="0.55000000000000004">
      <c r="B36" s="8" t="s">
        <v>46</v>
      </c>
      <c r="C36" s="8"/>
      <c r="D36" s="9"/>
      <c r="E36" s="9"/>
    </row>
    <row r="37" spans="2:5" ht="8" customHeight="1" x14ac:dyDescent="0.35">
      <c r="C37" s="21"/>
      <c r="D37" s="17"/>
      <c r="E37" s="17"/>
    </row>
    <row r="38" spans="2:5" ht="16.5" x14ac:dyDescent="0.3">
      <c r="D38" s="16" t="s">
        <v>47</v>
      </c>
      <c r="E38" s="16" t="s">
        <v>47</v>
      </c>
    </row>
    <row r="39" spans="2:5" x14ac:dyDescent="0.3">
      <c r="C39" s="4" t="s">
        <v>97</v>
      </c>
      <c r="D39" s="106">
        <v>0</v>
      </c>
      <c r="E39" s="106">
        <v>0</v>
      </c>
    </row>
    <row r="40" spans="2:5" x14ac:dyDescent="0.3">
      <c r="C40" s="13" t="s">
        <v>4</v>
      </c>
      <c r="D40" s="107">
        <v>0.2</v>
      </c>
      <c r="E40" s="107">
        <v>0.25</v>
      </c>
    </row>
    <row r="41" spans="2:5" x14ac:dyDescent="0.3">
      <c r="C41" s="13" t="s">
        <v>5</v>
      </c>
      <c r="D41" s="107">
        <v>0</v>
      </c>
      <c r="E41" s="107">
        <v>0</v>
      </c>
    </row>
    <row r="42" spans="2:5" x14ac:dyDescent="0.3">
      <c r="D42" s="22"/>
      <c r="E42" s="22"/>
    </row>
    <row r="43" spans="2:5" ht="16.5" x14ac:dyDescent="0.3">
      <c r="D43" s="16" t="s">
        <v>48</v>
      </c>
      <c r="E43" s="16" t="s">
        <v>48</v>
      </c>
    </row>
    <row r="44" spans="2:5" x14ac:dyDescent="0.3">
      <c r="C44" s="4" t="s">
        <v>97</v>
      </c>
      <c r="D44" s="106">
        <v>0</v>
      </c>
      <c r="E44" s="106">
        <v>0</v>
      </c>
    </row>
    <row r="45" spans="2:5" x14ac:dyDescent="0.3">
      <c r="C45" s="13" t="s">
        <v>4</v>
      </c>
      <c r="D45" s="107">
        <v>5.1999999999999998E-2</v>
      </c>
      <c r="E45" s="107">
        <v>7.4999999999999997E-2</v>
      </c>
    </row>
    <row r="46" spans="2:5" x14ac:dyDescent="0.3">
      <c r="C46" s="13" t="s">
        <v>5</v>
      </c>
      <c r="D46" s="107">
        <v>0</v>
      </c>
      <c r="E46" s="107">
        <v>0</v>
      </c>
    </row>
    <row r="47" spans="2:5" x14ac:dyDescent="0.3">
      <c r="D47" s="20"/>
      <c r="E47" s="20"/>
    </row>
    <row r="48" spans="2:5" ht="17.5" x14ac:dyDescent="0.35">
      <c r="B48" s="8" t="s">
        <v>6</v>
      </c>
      <c r="C48" s="8"/>
      <c r="D48" s="9"/>
      <c r="E48" s="9"/>
    </row>
    <row r="49" spans="1:6" x14ac:dyDescent="0.3">
      <c r="C49" s="4" t="s">
        <v>7</v>
      </c>
      <c r="D49" s="4">
        <v>360</v>
      </c>
      <c r="E49" s="4">
        <v>360</v>
      </c>
    </row>
    <row r="50" spans="1:6" x14ac:dyDescent="0.3">
      <c r="C50" s="13" t="s">
        <v>8</v>
      </c>
      <c r="D50" s="13">
        <v>150</v>
      </c>
      <c r="E50" s="13">
        <v>150</v>
      </c>
    </row>
    <row r="51" spans="1:6" x14ac:dyDescent="0.3">
      <c r="C51" s="13" t="s">
        <v>9</v>
      </c>
      <c r="D51" s="13">
        <v>0</v>
      </c>
      <c r="E51" s="13">
        <v>0</v>
      </c>
    </row>
    <row r="52" spans="1:6" x14ac:dyDescent="0.3">
      <c r="C52" s="13" t="s">
        <v>10</v>
      </c>
      <c r="D52" s="13">
        <v>0</v>
      </c>
      <c r="E52" s="13">
        <v>0</v>
      </c>
    </row>
    <row r="53" spans="1:6" ht="17" x14ac:dyDescent="0.45">
      <c r="C53" s="13" t="s">
        <v>49</v>
      </c>
      <c r="D53" s="118">
        <v>1</v>
      </c>
      <c r="E53" s="118">
        <v>1</v>
      </c>
    </row>
    <row r="54" spans="1:6" ht="17" x14ac:dyDescent="0.45">
      <c r="C54" s="13" t="s">
        <v>50</v>
      </c>
      <c r="D54" s="118">
        <v>0</v>
      </c>
      <c r="E54" s="118">
        <v>0</v>
      </c>
    </row>
    <row r="55" spans="1:6" ht="17" x14ac:dyDescent="0.45">
      <c r="C55" s="13" t="s">
        <v>51</v>
      </c>
      <c r="D55" s="118">
        <v>0.92999999999999994</v>
      </c>
      <c r="E55" s="118">
        <v>0.92999999999999994</v>
      </c>
    </row>
    <row r="56" spans="1:6" ht="17" x14ac:dyDescent="0.45">
      <c r="C56" s="13" t="s">
        <v>52</v>
      </c>
      <c r="D56" s="118">
        <v>0</v>
      </c>
      <c r="E56" s="118">
        <v>0</v>
      </c>
    </row>
    <row r="57" spans="1:6" x14ac:dyDescent="0.3">
      <c r="D57" s="23"/>
      <c r="E57" s="23"/>
    </row>
    <row r="58" spans="1:6" s="112" customFormat="1" ht="24.5" x14ac:dyDescent="0.85">
      <c r="A58" s="150" t="s">
        <v>11</v>
      </c>
      <c r="B58" s="150"/>
      <c r="C58" s="150"/>
      <c r="D58" s="151"/>
      <c r="E58" s="151"/>
      <c r="F58" s="150"/>
    </row>
    <row r="60" spans="1:6" ht="21.5" x14ac:dyDescent="0.55000000000000004">
      <c r="B60" s="8" t="s">
        <v>53</v>
      </c>
      <c r="C60" s="8"/>
      <c r="D60" s="9"/>
      <c r="E60" s="9"/>
    </row>
    <row r="61" spans="1:6" ht="17" x14ac:dyDescent="0.45">
      <c r="C61" s="24" t="s">
        <v>54</v>
      </c>
      <c r="D61" s="22">
        <f>IF(D10="Y",D6*D64/D8,(D6-D7)*D64/D8)</f>
        <v>2.7500000000000004E-2</v>
      </c>
      <c r="E61" s="22">
        <f>IF(E10="Y",E6*E64/E8,(E6-E7)*E64/E8)</f>
        <v>2.4E-2</v>
      </c>
    </row>
    <row r="62" spans="1:6" ht="17" x14ac:dyDescent="0.45">
      <c r="C62" s="25" t="s">
        <v>55</v>
      </c>
      <c r="D62" s="26">
        <f>D9/D8</f>
        <v>2.5000000000000001E-3</v>
      </c>
      <c r="E62" s="26">
        <f>E9/E8</f>
        <v>2E-3</v>
      </c>
    </row>
    <row r="63" spans="1:6" x14ac:dyDescent="0.3">
      <c r="C63" s="25" t="s">
        <v>12</v>
      </c>
      <c r="D63" s="27">
        <v>0.1</v>
      </c>
      <c r="E63" s="27">
        <v>0.1</v>
      </c>
    </row>
    <row r="64" spans="1:6" x14ac:dyDescent="0.3">
      <c r="C64" s="25" t="s">
        <v>13</v>
      </c>
      <c r="D64" s="26">
        <v>0.08</v>
      </c>
      <c r="E64" s="26">
        <v>0.08</v>
      </c>
    </row>
    <row r="66" spans="2:5" ht="17.5" x14ac:dyDescent="0.35">
      <c r="B66" s="8" t="s">
        <v>14</v>
      </c>
      <c r="C66" s="8"/>
      <c r="D66" s="28"/>
      <c r="E66" s="28"/>
    </row>
    <row r="67" spans="2:5" ht="16.5" x14ac:dyDescent="0.5">
      <c r="D67" s="29" t="s">
        <v>56</v>
      </c>
      <c r="E67" s="29" t="s">
        <v>56</v>
      </c>
    </row>
    <row r="68" spans="2:5" x14ac:dyDescent="0.3">
      <c r="C68" s="4" t="s">
        <v>97</v>
      </c>
      <c r="D68" s="30">
        <f t="shared" ref="D68:E70" si="0">IF(SUM(D$61:D$62)&gt;=D20,1/D$64,0%)</f>
        <v>0</v>
      </c>
      <c r="E68" s="30">
        <f t="shared" si="0"/>
        <v>0</v>
      </c>
    </row>
    <row r="69" spans="2:5" x14ac:dyDescent="0.3">
      <c r="C69" s="13" t="s">
        <v>4</v>
      </c>
      <c r="D69" s="30">
        <f t="shared" si="0"/>
        <v>0</v>
      </c>
      <c r="E69" s="30">
        <f t="shared" si="0"/>
        <v>0</v>
      </c>
    </row>
    <row r="70" spans="2:5" x14ac:dyDescent="0.3">
      <c r="C70" s="13" t="s">
        <v>5</v>
      </c>
      <c r="D70" s="30">
        <f t="shared" si="0"/>
        <v>12.5</v>
      </c>
      <c r="E70" s="30">
        <f t="shared" si="0"/>
        <v>12.5</v>
      </c>
    </row>
    <row r="71" spans="2:5" ht="16.5" x14ac:dyDescent="0.5">
      <c r="D71" s="29" t="s">
        <v>57</v>
      </c>
      <c r="E71" s="29" t="s">
        <v>57</v>
      </c>
    </row>
    <row r="72" spans="2:5" x14ac:dyDescent="0.3">
      <c r="C72" s="4" t="s">
        <v>97</v>
      </c>
      <c r="D72" s="30">
        <f t="shared" ref="D72:E74" si="1">IF(SUM(D$61:D$62)&lt;=D15,D$63,0%)</f>
        <v>0.1</v>
      </c>
      <c r="E72" s="30">
        <f t="shared" si="1"/>
        <v>0.1</v>
      </c>
    </row>
    <row r="73" spans="2:5" x14ac:dyDescent="0.3">
      <c r="C73" s="13" t="s">
        <v>4</v>
      </c>
      <c r="D73" s="30">
        <f t="shared" si="1"/>
        <v>0</v>
      </c>
      <c r="E73" s="30">
        <f t="shared" si="1"/>
        <v>0</v>
      </c>
    </row>
    <row r="74" spans="2:5" x14ac:dyDescent="0.3">
      <c r="C74" s="13" t="s">
        <v>5</v>
      </c>
      <c r="D74" s="30">
        <f t="shared" si="1"/>
        <v>0</v>
      </c>
      <c r="E74" s="30">
        <f t="shared" si="1"/>
        <v>0</v>
      </c>
    </row>
    <row r="75" spans="2:5" ht="16.5" x14ac:dyDescent="0.5">
      <c r="D75" s="29" t="s">
        <v>58</v>
      </c>
      <c r="E75" s="29" t="s">
        <v>58</v>
      </c>
    </row>
    <row r="76" spans="2:5" x14ac:dyDescent="0.3">
      <c r="C76" s="4" t="s">
        <v>97</v>
      </c>
      <c r="D76" s="30">
        <f t="shared" ref="D76:E78" si="2">IF(AND(SUM(D$61:D$62)&gt;D15,SUM(D$61:D$62)&lt;D20),(1/D$64)*(SUM(D$61:D$62)-D15)/(D20-D15),0%)</f>
        <v>0</v>
      </c>
      <c r="E76" s="30">
        <f t="shared" si="2"/>
        <v>0</v>
      </c>
    </row>
    <row r="77" spans="2:5" x14ac:dyDescent="0.3">
      <c r="C77" s="13" t="s">
        <v>4</v>
      </c>
      <c r="D77" s="30">
        <f t="shared" si="2"/>
        <v>7.8125</v>
      </c>
      <c r="E77" s="30">
        <f t="shared" si="2"/>
        <v>6.5625</v>
      </c>
    </row>
    <row r="78" spans="2:5" x14ac:dyDescent="0.3">
      <c r="C78" s="13" t="s">
        <v>5</v>
      </c>
      <c r="D78" s="30">
        <f t="shared" si="2"/>
        <v>0</v>
      </c>
      <c r="E78" s="30">
        <f t="shared" si="2"/>
        <v>0</v>
      </c>
    </row>
    <row r="79" spans="2:5" ht="16.5" x14ac:dyDescent="0.5">
      <c r="D79" s="29" t="s">
        <v>59</v>
      </c>
      <c r="E79" s="29" t="s">
        <v>59</v>
      </c>
    </row>
    <row r="80" spans="2:5" x14ac:dyDescent="0.3">
      <c r="C80" s="4" t="s">
        <v>97</v>
      </c>
      <c r="D80" s="30">
        <f t="shared" ref="D80:E82" si="3">MAX(D$63,SUM(D68,D72,D76))</f>
        <v>0.1</v>
      </c>
      <c r="E80" s="30">
        <f t="shared" si="3"/>
        <v>0.1</v>
      </c>
    </row>
    <row r="81" spans="2:5" x14ac:dyDescent="0.3">
      <c r="C81" s="13" t="s">
        <v>4</v>
      </c>
      <c r="D81" s="30">
        <f t="shared" si="3"/>
        <v>7.8125</v>
      </c>
      <c r="E81" s="30">
        <f t="shared" si="3"/>
        <v>6.5625</v>
      </c>
    </row>
    <row r="82" spans="2:5" x14ac:dyDescent="0.3">
      <c r="C82" s="13" t="s">
        <v>5</v>
      </c>
      <c r="D82" s="30">
        <f t="shared" si="3"/>
        <v>12.5</v>
      </c>
      <c r="E82" s="30">
        <f t="shared" si="3"/>
        <v>12.5</v>
      </c>
    </row>
    <row r="84" spans="2:5" ht="17.5" x14ac:dyDescent="0.35">
      <c r="B84" s="8" t="s">
        <v>15</v>
      </c>
      <c r="C84" s="8"/>
      <c r="D84" s="28"/>
      <c r="E84" s="28"/>
    </row>
    <row r="85" spans="2:5" ht="8" customHeight="1" x14ac:dyDescent="0.3"/>
    <row r="86" spans="2:5" ht="16.5" x14ac:dyDescent="0.5">
      <c r="C86" s="17"/>
      <c r="D86" s="29" t="s">
        <v>60</v>
      </c>
      <c r="E86" s="29" t="s">
        <v>60</v>
      </c>
    </row>
    <row r="87" spans="2:5" x14ac:dyDescent="0.3">
      <c r="C87" s="4" t="s">
        <v>97</v>
      </c>
      <c r="D87" s="30">
        <f t="shared" ref="D87:E89" si="4">IF(SUM(D$61:D$62)&gt;=D20,100%,IF(SUM(D$61:D$62)&lt;=D15,0%,(SUM(D$61:D$62)-D15)/(D20-D15)))</f>
        <v>0</v>
      </c>
      <c r="E87" s="30">
        <f t="shared" si="4"/>
        <v>0</v>
      </c>
    </row>
    <row r="88" spans="2:5" x14ac:dyDescent="0.3">
      <c r="C88" s="13" t="s">
        <v>4</v>
      </c>
      <c r="D88" s="30">
        <f t="shared" si="4"/>
        <v>0.625</v>
      </c>
      <c r="E88" s="30">
        <f t="shared" si="4"/>
        <v>0.52500000000000002</v>
      </c>
    </row>
    <row r="89" spans="2:5" x14ac:dyDescent="0.3">
      <c r="C89" s="13" t="s">
        <v>5</v>
      </c>
      <c r="D89" s="30">
        <f t="shared" si="4"/>
        <v>1</v>
      </c>
      <c r="E89" s="30">
        <f t="shared" si="4"/>
        <v>1</v>
      </c>
    </row>
    <row r="91" spans="2:5" ht="16.5" x14ac:dyDescent="0.5">
      <c r="C91" s="17"/>
      <c r="D91" s="29" t="s">
        <v>61</v>
      </c>
      <c r="E91" s="29" t="s">
        <v>61</v>
      </c>
    </row>
    <row r="92" spans="2:5" x14ac:dyDescent="0.3">
      <c r="C92" s="4" t="s">
        <v>97</v>
      </c>
      <c r="D92" s="30">
        <f t="shared" ref="D92:E94" si="5">IF(D$62&gt;=D20,100%,IF(D$62&lt;=D15,0%,(D$62-D15)/(D20-D15)))</f>
        <v>0</v>
      </c>
      <c r="E92" s="30">
        <f t="shared" si="5"/>
        <v>0</v>
      </c>
    </row>
    <row r="93" spans="2:5" x14ac:dyDescent="0.3">
      <c r="C93" s="13" t="s">
        <v>4</v>
      </c>
      <c r="D93" s="30">
        <f t="shared" si="5"/>
        <v>0</v>
      </c>
      <c r="E93" s="30">
        <f t="shared" si="5"/>
        <v>0</v>
      </c>
    </row>
    <row r="94" spans="2:5" x14ac:dyDescent="0.3">
      <c r="C94" s="13" t="s">
        <v>5</v>
      </c>
      <c r="D94" s="30">
        <f t="shared" si="5"/>
        <v>0.5</v>
      </c>
      <c r="E94" s="30">
        <f t="shared" si="5"/>
        <v>0.4</v>
      </c>
    </row>
    <row r="96" spans="2:5" ht="17.5" x14ac:dyDescent="0.35">
      <c r="B96" s="8" t="s">
        <v>16</v>
      </c>
      <c r="C96" s="8"/>
      <c r="D96" s="28"/>
      <c r="E96" s="28"/>
    </row>
    <row r="97" spans="3:5" ht="8" customHeight="1" x14ac:dyDescent="0.3"/>
    <row r="98" spans="3:5" x14ac:dyDescent="0.3">
      <c r="C98" s="9" t="s">
        <v>17</v>
      </c>
      <c r="D98" s="28"/>
      <c r="E98" s="28"/>
    </row>
    <row r="100" spans="3:5" ht="16.5" x14ac:dyDescent="0.5">
      <c r="D100" s="31" t="s">
        <v>62</v>
      </c>
      <c r="E100" s="31" t="s">
        <v>62</v>
      </c>
    </row>
    <row r="101" spans="3:5" x14ac:dyDescent="0.3">
      <c r="C101" s="4" t="s">
        <v>97</v>
      </c>
      <c r="D101" s="30">
        <f t="shared" ref="D101:E103" si="6">MAX(0%,D87-MAX(D92,D39))</f>
        <v>0</v>
      </c>
      <c r="E101" s="30">
        <f t="shared" si="6"/>
        <v>0</v>
      </c>
    </row>
    <row r="102" spans="3:5" x14ac:dyDescent="0.3">
      <c r="C102" s="13" t="s">
        <v>4</v>
      </c>
      <c r="D102" s="32">
        <f t="shared" si="6"/>
        <v>0.42499999999999999</v>
      </c>
      <c r="E102" s="32">
        <f t="shared" si="6"/>
        <v>0.27500000000000002</v>
      </c>
    </row>
    <row r="103" spans="3:5" x14ac:dyDescent="0.3">
      <c r="C103" s="13" t="s">
        <v>5</v>
      </c>
      <c r="D103" s="32">
        <f t="shared" si="6"/>
        <v>0.5</v>
      </c>
      <c r="E103" s="32">
        <f t="shared" si="6"/>
        <v>0.6</v>
      </c>
    </row>
    <row r="105" spans="3:5" ht="16.5" x14ac:dyDescent="0.5">
      <c r="D105" s="31" t="s">
        <v>63</v>
      </c>
      <c r="E105" s="31" t="s">
        <v>63</v>
      </c>
    </row>
    <row r="106" spans="3:5" x14ac:dyDescent="0.3">
      <c r="C106" s="4" t="s">
        <v>97</v>
      </c>
      <c r="D106" s="33">
        <f t="shared" ref="D106:E108" si="7">100%-MAX(D87,D39)</f>
        <v>1</v>
      </c>
      <c r="E106" s="33">
        <f t="shared" si="7"/>
        <v>1</v>
      </c>
    </row>
    <row r="107" spans="3:5" x14ac:dyDescent="0.3">
      <c r="C107" s="13" t="s">
        <v>4</v>
      </c>
      <c r="D107" s="33">
        <f t="shared" si="7"/>
        <v>0.375</v>
      </c>
      <c r="E107" s="33">
        <f t="shared" si="7"/>
        <v>0.47499999999999998</v>
      </c>
    </row>
    <row r="108" spans="3:5" x14ac:dyDescent="0.3">
      <c r="C108" s="13" t="s">
        <v>5</v>
      </c>
      <c r="D108" s="33">
        <f t="shared" si="7"/>
        <v>0</v>
      </c>
      <c r="E108" s="33">
        <f t="shared" si="7"/>
        <v>0</v>
      </c>
    </row>
    <row r="110" spans="3:5" ht="16.5" x14ac:dyDescent="0.5">
      <c r="D110" s="31" t="s">
        <v>64</v>
      </c>
      <c r="E110" s="31" t="s">
        <v>64</v>
      </c>
    </row>
    <row r="111" spans="3:5" x14ac:dyDescent="0.3">
      <c r="C111" s="4" t="s">
        <v>97</v>
      </c>
      <c r="D111" s="30">
        <f t="shared" ref="D111:E113" si="8">IF(D92&lt;100%,MAX(0%,1-D44*(D101*(1/D$64)+D106*10%)/(D80-D92*(1/D$64))),100%)</f>
        <v>1</v>
      </c>
      <c r="E111" s="30">
        <f t="shared" si="8"/>
        <v>1</v>
      </c>
    </row>
    <row r="112" spans="3:5" x14ac:dyDescent="0.3">
      <c r="C112" s="13" t="s">
        <v>4</v>
      </c>
      <c r="D112" s="30">
        <f t="shared" si="8"/>
        <v>0.96439039999999998</v>
      </c>
      <c r="E112" s="30">
        <f t="shared" si="8"/>
        <v>0.96017142857142856</v>
      </c>
    </row>
    <row r="113" spans="3:5" x14ac:dyDescent="0.3">
      <c r="C113" s="13" t="s">
        <v>5</v>
      </c>
      <c r="D113" s="30">
        <f t="shared" si="8"/>
        <v>1</v>
      </c>
      <c r="E113" s="30">
        <f t="shared" si="8"/>
        <v>1</v>
      </c>
    </row>
    <row r="115" spans="3:5" x14ac:dyDescent="0.3">
      <c r="C115" s="9" t="s">
        <v>18</v>
      </c>
      <c r="D115" s="28"/>
      <c r="E115" s="28"/>
    </row>
    <row r="116" spans="3:5" ht="17" x14ac:dyDescent="0.45">
      <c r="C116" s="13" t="s">
        <v>65</v>
      </c>
      <c r="D116" s="34">
        <f>(D53-D54)/(100%-D54)</f>
        <v>1</v>
      </c>
      <c r="E116" s="34">
        <f>(E53-E54)/(100%-E54)</f>
        <v>1</v>
      </c>
    </row>
    <row r="117" spans="3:5" ht="17" x14ac:dyDescent="0.45">
      <c r="C117" s="13" t="s">
        <v>66</v>
      </c>
      <c r="D117" s="34">
        <f>(D55-D56)/(100%-D56)</f>
        <v>0.92999999999999994</v>
      </c>
      <c r="E117" s="34">
        <f>(E55-E56)/(100%-E56)</f>
        <v>0.92999999999999994</v>
      </c>
    </row>
    <row r="118" spans="3:5" ht="17" x14ac:dyDescent="0.45">
      <c r="C118" s="24" t="s">
        <v>67</v>
      </c>
      <c r="D118" s="35">
        <f>MAX(SUM(D$61:D$62)*D116-D$62,0%)</f>
        <v>2.7500000000000004E-2</v>
      </c>
      <c r="E118" s="35">
        <f>MAX(SUM(E$61:E$62)*E116-E$62,0%)</f>
        <v>2.4E-2</v>
      </c>
    </row>
    <row r="119" spans="3:5" ht="17" x14ac:dyDescent="0.45">
      <c r="C119" s="25" t="s">
        <v>68</v>
      </c>
      <c r="D119" s="36">
        <f>MAX(SUM(D$61:D$62)*D117-D$62,0%)</f>
        <v>2.5400000000000002E-2</v>
      </c>
      <c r="E119" s="36">
        <f>MAX(SUM(E$61:E$62)*E117-E$62,0%)</f>
        <v>2.2179999999999998E-2</v>
      </c>
    </row>
    <row r="121" spans="3:5" ht="17" x14ac:dyDescent="0.45">
      <c r="D121" s="31" t="s">
        <v>69</v>
      </c>
      <c r="E121" s="31" t="s">
        <v>69</v>
      </c>
    </row>
    <row r="122" spans="3:5" x14ac:dyDescent="0.3">
      <c r="C122" s="4" t="s">
        <v>97</v>
      </c>
      <c r="D122" s="30">
        <f t="shared" ref="D122:E124" si="9">IF(D87&gt;D92,(MAX(0,MIN(1,(D$118+D$62-D15)/(D20-D15)))-D92)/(D87-D92),100%)</f>
        <v>1</v>
      </c>
      <c r="E122" s="30">
        <f t="shared" si="9"/>
        <v>1</v>
      </c>
    </row>
    <row r="123" spans="3:5" x14ac:dyDescent="0.3">
      <c r="C123" s="13" t="s">
        <v>4</v>
      </c>
      <c r="D123" s="30">
        <f t="shared" si="9"/>
        <v>1</v>
      </c>
      <c r="E123" s="30">
        <f t="shared" si="9"/>
        <v>1</v>
      </c>
    </row>
    <row r="124" spans="3:5" x14ac:dyDescent="0.3">
      <c r="C124" s="13" t="s">
        <v>5</v>
      </c>
      <c r="D124" s="30">
        <f t="shared" si="9"/>
        <v>1</v>
      </c>
      <c r="E124" s="30">
        <f t="shared" si="9"/>
        <v>1</v>
      </c>
    </row>
    <row r="126" spans="3:5" ht="17" x14ac:dyDescent="0.45">
      <c r="D126" s="31" t="s">
        <v>70</v>
      </c>
      <c r="E126" s="31" t="s">
        <v>70</v>
      </c>
    </row>
    <row r="127" spans="3:5" x14ac:dyDescent="0.3">
      <c r="C127" s="4" t="s">
        <v>97</v>
      </c>
      <c r="D127" s="30">
        <f t="shared" ref="D127:E129" si="10">IF(D87&gt;D92,(MAX(0,MIN(1,(D$119+D$62-D15)/(D20-D15)))-D92)/(D87-D92),100%)</f>
        <v>1</v>
      </c>
      <c r="E127" s="30">
        <f t="shared" si="10"/>
        <v>1</v>
      </c>
    </row>
    <row r="128" spans="3:5" x14ac:dyDescent="0.3">
      <c r="C128" s="13" t="s">
        <v>4</v>
      </c>
      <c r="D128" s="30">
        <f t="shared" si="10"/>
        <v>0.91600000000000004</v>
      </c>
      <c r="E128" s="30">
        <f t="shared" si="10"/>
        <v>0.91333333333333322</v>
      </c>
    </row>
    <row r="129" spans="2:5" x14ac:dyDescent="0.3">
      <c r="C129" s="13" t="s">
        <v>5</v>
      </c>
      <c r="D129" s="30">
        <f t="shared" si="10"/>
        <v>1</v>
      </c>
      <c r="E129" s="30">
        <f t="shared" si="10"/>
        <v>1</v>
      </c>
    </row>
    <row r="131" spans="2:5" x14ac:dyDescent="0.3">
      <c r="C131" s="9" t="s">
        <v>19</v>
      </c>
      <c r="D131" s="28"/>
      <c r="E131" s="28"/>
    </row>
    <row r="132" spans="2:5" ht="17" x14ac:dyDescent="0.45">
      <c r="C132" s="37" t="s">
        <v>71</v>
      </c>
      <c r="D132" s="38">
        <f>100%-10%</f>
        <v>0.9</v>
      </c>
      <c r="E132" s="38">
        <f>100%-10%</f>
        <v>0.9</v>
      </c>
    </row>
    <row r="134" spans="2:5" ht="17.5" x14ac:dyDescent="0.35">
      <c r="B134" s="8" t="s">
        <v>20</v>
      </c>
      <c r="C134" s="8"/>
      <c r="D134" s="28"/>
      <c r="E134" s="28"/>
    </row>
    <row r="135" spans="2:5" ht="8" customHeight="1" x14ac:dyDescent="0.3"/>
    <row r="136" spans="2:5" x14ac:dyDescent="0.3">
      <c r="C136" s="9" t="s">
        <v>21</v>
      </c>
      <c r="D136" s="28"/>
      <c r="E136" s="28"/>
    </row>
    <row r="138" spans="2:5" ht="16.5" x14ac:dyDescent="0.5">
      <c r="D138" s="31" t="s">
        <v>72</v>
      </c>
      <c r="E138" s="31" t="s">
        <v>72</v>
      </c>
    </row>
    <row r="139" spans="2:5" x14ac:dyDescent="0.3">
      <c r="C139" s="4" t="s">
        <v>97</v>
      </c>
      <c r="D139" s="38">
        <f t="shared" ref="D139:E141" si="11">100%-D27*D122*D$132-D32*D111*D127*D$132</f>
        <v>1</v>
      </c>
      <c r="E139" s="38">
        <f t="shared" si="11"/>
        <v>1</v>
      </c>
    </row>
    <row r="140" spans="2:5" x14ac:dyDescent="0.3">
      <c r="C140" s="13" t="s">
        <v>4</v>
      </c>
      <c r="D140" s="38">
        <f t="shared" si="11"/>
        <v>0.18173479398399994</v>
      </c>
      <c r="E140" s="38">
        <f t="shared" si="11"/>
        <v>8.2684771428571363E-2</v>
      </c>
    </row>
    <row r="141" spans="2:5" x14ac:dyDescent="0.3">
      <c r="C141" s="13" t="s">
        <v>5</v>
      </c>
      <c r="D141" s="38">
        <f t="shared" si="11"/>
        <v>1</v>
      </c>
      <c r="E141" s="38">
        <f t="shared" si="11"/>
        <v>1</v>
      </c>
    </row>
    <row r="143" spans="2:5" x14ac:dyDescent="0.3">
      <c r="C143" s="9" t="s">
        <v>22</v>
      </c>
      <c r="D143" s="28"/>
      <c r="E143" s="28"/>
    </row>
    <row r="145" spans="2:5" ht="16.5" x14ac:dyDescent="0.5">
      <c r="D145" s="31" t="s">
        <v>73</v>
      </c>
      <c r="E145" s="31" t="s">
        <v>73</v>
      </c>
    </row>
    <row r="146" spans="2:5" x14ac:dyDescent="0.3">
      <c r="C146" s="4" t="s">
        <v>97</v>
      </c>
      <c r="D146" s="39">
        <f t="shared" ref="D146:E148" si="12">D139*D$8*(D20-D15)*(1-D92/(D80*D$64))</f>
        <v>955000000</v>
      </c>
      <c r="E146" s="39">
        <f t="shared" si="12"/>
        <v>955000000</v>
      </c>
    </row>
    <row r="147" spans="2:5" x14ac:dyDescent="0.3">
      <c r="C147" s="13" t="s">
        <v>4</v>
      </c>
      <c r="D147" s="39">
        <f t="shared" si="12"/>
        <v>7269391.7593599977</v>
      </c>
      <c r="E147" s="39">
        <f t="shared" si="12"/>
        <v>3307390.8571428545</v>
      </c>
    </row>
    <row r="148" spans="2:5" x14ac:dyDescent="0.3">
      <c r="C148" s="13" t="s">
        <v>5</v>
      </c>
      <c r="D148" s="39">
        <f t="shared" si="12"/>
        <v>2500000</v>
      </c>
      <c r="E148" s="39">
        <f t="shared" si="12"/>
        <v>3000000</v>
      </c>
    </row>
    <row r="150" spans="2:5" ht="17.5" x14ac:dyDescent="0.35">
      <c r="B150" s="8" t="s">
        <v>23</v>
      </c>
      <c r="C150" s="8"/>
      <c r="D150" s="28"/>
      <c r="E150" s="28"/>
    </row>
    <row r="151" spans="2:5" ht="8" customHeight="1" x14ac:dyDescent="0.3"/>
    <row r="152" spans="2:5" x14ac:dyDescent="0.3">
      <c r="C152" s="9" t="s">
        <v>24</v>
      </c>
      <c r="D152" s="28"/>
      <c r="E152" s="28"/>
    </row>
    <row r="154" spans="2:5" ht="16.5" x14ac:dyDescent="0.5">
      <c r="D154" s="31" t="s">
        <v>74</v>
      </c>
      <c r="E154" s="31" t="s">
        <v>74</v>
      </c>
    </row>
    <row r="155" spans="2:5" x14ac:dyDescent="0.3">
      <c r="C155" s="4" t="s">
        <v>97</v>
      </c>
      <c r="D155" s="39">
        <f t="shared" ref="D155:E157" si="13">D$7*(D20-D15)</f>
        <v>71625000</v>
      </c>
      <c r="E155" s="39">
        <f t="shared" si="13"/>
        <v>0</v>
      </c>
    </row>
    <row r="156" spans="2:5" x14ac:dyDescent="0.3">
      <c r="C156" s="13" t="s">
        <v>4</v>
      </c>
      <c r="D156" s="39">
        <f t="shared" si="13"/>
        <v>3000000</v>
      </c>
      <c r="E156" s="39">
        <f t="shared" si="13"/>
        <v>0</v>
      </c>
    </row>
    <row r="157" spans="2:5" x14ac:dyDescent="0.3">
      <c r="C157" s="13" t="s">
        <v>5</v>
      </c>
      <c r="D157" s="39">
        <f t="shared" si="13"/>
        <v>375000</v>
      </c>
      <c r="E157" s="39">
        <f t="shared" si="13"/>
        <v>0</v>
      </c>
    </row>
    <row r="159" spans="2:5" x14ac:dyDescent="0.3">
      <c r="C159" s="9" t="s">
        <v>25</v>
      </c>
      <c r="D159" s="28"/>
      <c r="E159" s="28"/>
    </row>
    <row r="161" spans="3:5" ht="16.5" x14ac:dyDescent="0.5">
      <c r="D161" s="31" t="s">
        <v>75</v>
      </c>
      <c r="E161" s="31" t="s">
        <v>75</v>
      </c>
    </row>
    <row r="162" spans="3:5" x14ac:dyDescent="0.3">
      <c r="C162" s="4" t="s">
        <v>97</v>
      </c>
      <c r="D162" s="39">
        <f t="shared" ref="D162:E164" si="14">D146*D80+D155</f>
        <v>167125000</v>
      </c>
      <c r="E162" s="39">
        <f t="shared" si="14"/>
        <v>95500000</v>
      </c>
    </row>
    <row r="163" spans="3:5" x14ac:dyDescent="0.3">
      <c r="C163" s="13" t="s">
        <v>4</v>
      </c>
      <c r="D163" s="39">
        <f t="shared" si="14"/>
        <v>59792123.119999982</v>
      </c>
      <c r="E163" s="39">
        <f t="shared" si="14"/>
        <v>21704752.499999981</v>
      </c>
    </row>
    <row r="164" spans="3:5" x14ac:dyDescent="0.3">
      <c r="C164" s="13" t="s">
        <v>5</v>
      </c>
      <c r="D164" s="39">
        <f t="shared" si="14"/>
        <v>31625000</v>
      </c>
      <c r="E164" s="39">
        <f t="shared" si="14"/>
        <v>37500000</v>
      </c>
    </row>
    <row r="165" spans="3:5" x14ac:dyDescent="0.3">
      <c r="D165" s="40"/>
      <c r="E165" s="40"/>
    </row>
    <row r="166" spans="3:5" x14ac:dyDescent="0.3">
      <c r="C166" s="9" t="s">
        <v>26</v>
      </c>
      <c r="D166" s="28"/>
      <c r="E166" s="28"/>
    </row>
    <row r="167" spans="3:5" x14ac:dyDescent="0.3">
      <c r="C167" s="17"/>
      <c r="D167" s="41"/>
      <c r="E167" s="41"/>
    </row>
    <row r="168" spans="3:5" ht="17" x14ac:dyDescent="0.45">
      <c r="C168" s="11" t="s">
        <v>76</v>
      </c>
      <c r="D168" s="39">
        <f>SUM(D162:D164)</f>
        <v>258542123.11999997</v>
      </c>
      <c r="E168" s="39">
        <f>SUM(E162:E164)</f>
        <v>154704752.5</v>
      </c>
    </row>
    <row r="169" spans="3:5" ht="17" x14ac:dyDescent="0.45">
      <c r="C169" s="13" t="s">
        <v>77</v>
      </c>
      <c r="D169" s="39">
        <f>D6-D168</f>
        <v>160207876.88000008</v>
      </c>
      <c r="E169" s="39">
        <f>E6-E168</f>
        <v>145295247.5</v>
      </c>
    </row>
    <row r="170" spans="3:5" x14ac:dyDescent="0.3">
      <c r="D170" s="40"/>
      <c r="E170" s="40"/>
    </row>
    <row r="171" spans="3:5" x14ac:dyDescent="0.3">
      <c r="D171" s="40"/>
      <c r="E171" s="40"/>
    </row>
    <row r="172" spans="3:5" x14ac:dyDescent="0.3">
      <c r="D172" s="40"/>
      <c r="E172" s="40"/>
    </row>
    <row r="173" spans="3:5" x14ac:dyDescent="0.3">
      <c r="D173" s="40"/>
      <c r="E173" s="40"/>
    </row>
    <row r="174" spans="3:5" x14ac:dyDescent="0.3">
      <c r="D174" s="40"/>
      <c r="E174" s="40"/>
    </row>
    <row r="175" spans="3:5" s="119" customFormat="1" x14ac:dyDescent="0.3">
      <c r="D175" s="140"/>
      <c r="E175" s="140"/>
    </row>
    <row r="176" spans="3:5" x14ac:dyDescent="0.3">
      <c r="C176" s="42"/>
      <c r="D176" s="43"/>
      <c r="E176" s="43"/>
    </row>
    <row r="177" spans="3:5" x14ac:dyDescent="0.3">
      <c r="C177" s="42"/>
      <c r="D177" s="43"/>
      <c r="E177" s="43"/>
    </row>
  </sheetData>
  <mergeCells count="3">
    <mergeCell ref="B5:E5"/>
    <mergeCell ref="D3:E3"/>
    <mergeCell ref="B1:C1"/>
  </mergeCells>
  <pageMargins left="0.7" right="0.7" top="0.75" bottom="0.75" header="0.3" footer="0.3"/>
  <pageSetup orientation="landscape" r:id="rId1"/>
  <headerFooter>
    <oddFooter>&amp;L&amp;"-,Italic"The information provided in the Enterprise Regulatory Capital CRT spreadsheet is for illustrative and 
explanatory purposes only and does not replace the proposed regulation to be published at 12 CFR 1240.   &amp;R&amp;P of &amp;N</oddFooter>
  </headerFooter>
  <rowBreaks count="6" manualBreakCount="6">
    <brk id="29" max="5" man="1"/>
    <brk id="56" max="16383" man="1"/>
    <brk id="82" max="5" man="1"/>
    <brk id="113" max="5" man="1"/>
    <brk id="132" max="16383" man="1"/>
    <brk id="157"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A1:F177"/>
  <sheetViews>
    <sheetView showGridLines="0" topLeftCell="A35" zoomScaleNormal="100" zoomScaleSheetLayoutView="115" workbookViewId="0">
      <selection activeCell="A35" sqref="A35"/>
    </sheetView>
  </sheetViews>
  <sheetFormatPr defaultColWidth="8.7265625" defaultRowHeight="14" x14ac:dyDescent="0.3"/>
  <cols>
    <col min="1" max="1" width="8.7265625" style="4"/>
    <col min="2" max="2" width="2.6328125" style="4" customWidth="1"/>
    <col min="3" max="3" width="24.6328125" style="4" customWidth="1"/>
    <col min="4" max="5" width="30.6328125" style="4" customWidth="1"/>
    <col min="6" max="6" width="8.08984375" style="4" customWidth="1"/>
    <col min="7" max="16384" width="8.7265625" style="4"/>
  </cols>
  <sheetData>
    <row r="1" spans="2:6" ht="42" customHeight="1" x14ac:dyDescent="0.4">
      <c r="B1" s="154"/>
      <c r="C1" s="6"/>
    </row>
    <row r="2" spans="2:6" ht="17" customHeight="1" x14ac:dyDescent="0.6">
      <c r="B2" s="154"/>
      <c r="C2" s="6"/>
      <c r="D2" s="153" t="s">
        <v>27</v>
      </c>
      <c r="E2" s="153" t="s">
        <v>150</v>
      </c>
    </row>
    <row r="3" spans="2:6" ht="12" customHeight="1" x14ac:dyDescent="0.4">
      <c r="C3" s="6"/>
      <c r="D3" s="102"/>
      <c r="E3" s="102"/>
    </row>
    <row r="4" spans="2:6" s="112" customFormat="1" ht="19.5" customHeight="1" x14ac:dyDescent="0.85">
      <c r="B4" s="98"/>
      <c r="C4" s="98"/>
      <c r="D4" s="169" t="s">
        <v>147</v>
      </c>
      <c r="E4" s="169"/>
      <c r="F4" s="99"/>
    </row>
    <row r="5" spans="2:6" s="112" customFormat="1" ht="10.5" customHeight="1" x14ac:dyDescent="0.85">
      <c r="B5" s="110"/>
      <c r="C5" s="110"/>
      <c r="D5" s="111"/>
      <c r="E5" s="111"/>
    </row>
    <row r="6" spans="2:6" s="119" customFormat="1" ht="43" customHeight="1" x14ac:dyDescent="0.35">
      <c r="B6" s="172" t="s">
        <v>0</v>
      </c>
      <c r="C6" s="172"/>
      <c r="D6" s="172"/>
      <c r="E6" s="172"/>
    </row>
    <row r="7" spans="2:6" ht="17" x14ac:dyDescent="0.45">
      <c r="C7" s="4" t="s">
        <v>38</v>
      </c>
      <c r="D7" s="103">
        <v>418750000.00000006</v>
      </c>
      <c r="E7" s="103">
        <v>300000000</v>
      </c>
    </row>
    <row r="8" spans="2:6" ht="17" x14ac:dyDescent="0.45">
      <c r="C8" s="13" t="s">
        <v>39</v>
      </c>
      <c r="D8" s="104">
        <v>75000000</v>
      </c>
      <c r="E8" s="104">
        <v>0</v>
      </c>
    </row>
    <row r="9" spans="2:6" ht="17" x14ac:dyDescent="0.45">
      <c r="C9" s="13" t="s">
        <v>40</v>
      </c>
      <c r="D9" s="104">
        <v>1000000000</v>
      </c>
      <c r="E9" s="104">
        <v>1000000000</v>
      </c>
    </row>
    <row r="10" spans="2:6" ht="17" x14ac:dyDescent="0.45">
      <c r="C10" s="13" t="s">
        <v>41</v>
      </c>
      <c r="D10" s="104">
        <v>2500000</v>
      </c>
      <c r="E10" s="104">
        <v>2000000</v>
      </c>
    </row>
    <row r="11" spans="2:6" ht="17" x14ac:dyDescent="0.45">
      <c r="C11" s="13" t="s">
        <v>42</v>
      </c>
      <c r="D11" s="105" t="s">
        <v>1</v>
      </c>
      <c r="E11" s="105" t="s">
        <v>1</v>
      </c>
    </row>
    <row r="13" spans="2:6" ht="17.5" x14ac:dyDescent="0.35">
      <c r="B13" s="8" t="s">
        <v>2</v>
      </c>
      <c r="C13" s="8"/>
      <c r="D13" s="9"/>
      <c r="E13" s="9"/>
    </row>
    <row r="14" spans="2:6" ht="16" customHeight="1" x14ac:dyDescent="0.35">
      <c r="B14" s="14"/>
      <c r="C14" s="14"/>
      <c r="D14" s="15"/>
      <c r="E14" s="15"/>
    </row>
    <row r="15" spans="2:6" ht="15.5" x14ac:dyDescent="0.3">
      <c r="D15" s="16" t="s">
        <v>95</v>
      </c>
      <c r="E15" s="16" t="s">
        <v>95</v>
      </c>
    </row>
    <row r="16" spans="2:6" x14ac:dyDescent="0.3">
      <c r="C16" s="4" t="s">
        <v>97</v>
      </c>
      <c r="D16" s="106">
        <v>4.4999999999999998E-2</v>
      </c>
      <c r="E16" s="106">
        <v>3.85E-2</v>
      </c>
    </row>
    <row r="17" spans="2:5" x14ac:dyDescent="0.3">
      <c r="C17" s="13" t="s">
        <v>4</v>
      </c>
      <c r="D17" s="107">
        <v>5.0000000000000001E-3</v>
      </c>
      <c r="E17" s="107">
        <v>3.5000000000000001E-3</v>
      </c>
    </row>
    <row r="18" spans="2:5" x14ac:dyDescent="0.3">
      <c r="C18" s="13" t="s">
        <v>5</v>
      </c>
      <c r="D18" s="107">
        <v>0</v>
      </c>
      <c r="E18" s="107">
        <v>0</v>
      </c>
    </row>
    <row r="19" spans="2:5" x14ac:dyDescent="0.3">
      <c r="C19" s="17"/>
      <c r="D19" s="17"/>
      <c r="E19" s="17"/>
    </row>
    <row r="20" spans="2:5" ht="15.5" x14ac:dyDescent="0.3">
      <c r="D20" s="16" t="s">
        <v>96</v>
      </c>
      <c r="E20" s="16" t="s">
        <v>96</v>
      </c>
    </row>
    <row r="21" spans="2:5" x14ac:dyDescent="0.3">
      <c r="C21" s="4" t="s">
        <v>97</v>
      </c>
      <c r="D21" s="106">
        <v>1</v>
      </c>
      <c r="E21" s="106">
        <v>1</v>
      </c>
    </row>
    <row r="22" spans="2:5" x14ac:dyDescent="0.3">
      <c r="C22" s="13" t="s">
        <v>4</v>
      </c>
      <c r="D22" s="107">
        <v>4.4999999999999998E-2</v>
      </c>
      <c r="E22" s="107">
        <v>3.85E-2</v>
      </c>
    </row>
    <row r="23" spans="2:5" x14ac:dyDescent="0.3">
      <c r="C23" s="13" t="s">
        <v>5</v>
      </c>
      <c r="D23" s="107">
        <v>5.0000000000000001E-3</v>
      </c>
      <c r="E23" s="107">
        <v>3.5000000000000001E-3</v>
      </c>
    </row>
    <row r="24" spans="2:5" x14ac:dyDescent="0.3">
      <c r="C24" s="17"/>
      <c r="D24" s="17"/>
      <c r="E24" s="17"/>
    </row>
    <row r="25" spans="2:5" ht="21.5" x14ac:dyDescent="0.55000000000000004">
      <c r="B25" s="8" t="s">
        <v>43</v>
      </c>
      <c r="C25" s="8"/>
      <c r="D25" s="9"/>
      <c r="E25" s="9"/>
    </row>
    <row r="26" spans="2:5" ht="16" customHeight="1" x14ac:dyDescent="0.35">
      <c r="B26" s="14"/>
      <c r="C26" s="14"/>
      <c r="D26" s="15"/>
      <c r="E26" s="15"/>
    </row>
    <row r="27" spans="2:5" ht="16" customHeight="1" x14ac:dyDescent="0.3">
      <c r="D27" s="16" t="s">
        <v>44</v>
      </c>
      <c r="E27" s="16" t="s">
        <v>44</v>
      </c>
    </row>
    <row r="28" spans="2:5" x14ac:dyDescent="0.3">
      <c r="C28" s="4" t="s">
        <v>97</v>
      </c>
      <c r="D28" s="106">
        <v>0</v>
      </c>
      <c r="E28" s="106">
        <v>0</v>
      </c>
    </row>
    <row r="29" spans="2:5" x14ac:dyDescent="0.3">
      <c r="C29" s="13" t="s">
        <v>4</v>
      </c>
      <c r="D29" s="107">
        <v>0.95</v>
      </c>
      <c r="E29" s="107">
        <v>0</v>
      </c>
    </row>
    <row r="30" spans="2:5" x14ac:dyDescent="0.3">
      <c r="C30" s="13" t="s">
        <v>5</v>
      </c>
      <c r="D30" s="107">
        <v>0</v>
      </c>
      <c r="E30" s="107">
        <v>0</v>
      </c>
    </row>
    <row r="31" spans="2:5" x14ac:dyDescent="0.3">
      <c r="C31" s="18"/>
      <c r="D31" s="19"/>
      <c r="E31" s="19"/>
    </row>
    <row r="32" spans="2:5" ht="16.5" x14ac:dyDescent="0.3">
      <c r="D32" s="16" t="s">
        <v>45</v>
      </c>
      <c r="E32" s="16" t="s">
        <v>45</v>
      </c>
    </row>
    <row r="33" spans="2:5" x14ac:dyDescent="0.3">
      <c r="C33" s="4" t="s">
        <v>3</v>
      </c>
      <c r="D33" s="106">
        <v>0</v>
      </c>
      <c r="E33" s="106">
        <v>0</v>
      </c>
    </row>
    <row r="34" spans="2:5" x14ac:dyDescent="0.3">
      <c r="C34" s="13" t="s">
        <v>4</v>
      </c>
      <c r="D34" s="107">
        <v>0</v>
      </c>
      <c r="E34" s="107">
        <v>1</v>
      </c>
    </row>
    <row r="35" spans="2:5" x14ac:dyDescent="0.3">
      <c r="C35" s="13" t="s">
        <v>5</v>
      </c>
      <c r="D35" s="107">
        <v>0</v>
      </c>
      <c r="E35" s="107">
        <v>0</v>
      </c>
    </row>
    <row r="36" spans="2:5" x14ac:dyDescent="0.3">
      <c r="D36" s="20"/>
      <c r="E36" s="20"/>
    </row>
    <row r="37" spans="2:5" ht="21.5" x14ac:dyDescent="0.55000000000000004">
      <c r="B37" s="8" t="s">
        <v>46</v>
      </c>
      <c r="C37" s="8"/>
      <c r="D37" s="9"/>
      <c r="E37" s="9"/>
    </row>
    <row r="38" spans="2:5" ht="17.5" x14ac:dyDescent="0.35">
      <c r="C38" s="21"/>
      <c r="D38" s="17"/>
      <c r="E38" s="17"/>
    </row>
    <row r="39" spans="2:5" ht="16.5" x14ac:dyDescent="0.3">
      <c r="D39" s="16" t="s">
        <v>47</v>
      </c>
      <c r="E39" s="16" t="s">
        <v>47</v>
      </c>
    </row>
    <row r="40" spans="2:5" x14ac:dyDescent="0.3">
      <c r="C40" s="4" t="s">
        <v>97</v>
      </c>
      <c r="D40" s="106">
        <v>0</v>
      </c>
      <c r="E40" s="106">
        <v>0</v>
      </c>
    </row>
    <row r="41" spans="2:5" x14ac:dyDescent="0.3">
      <c r="C41" s="13" t="s">
        <v>4</v>
      </c>
      <c r="D41" s="107">
        <v>0</v>
      </c>
      <c r="E41" s="107">
        <v>0.25</v>
      </c>
    </row>
    <row r="42" spans="2:5" x14ac:dyDescent="0.3">
      <c r="C42" s="13" t="s">
        <v>5</v>
      </c>
      <c r="D42" s="107">
        <v>0</v>
      </c>
      <c r="E42" s="107">
        <v>0</v>
      </c>
    </row>
    <row r="43" spans="2:5" x14ac:dyDescent="0.3">
      <c r="D43" s="22"/>
      <c r="E43" s="22"/>
    </row>
    <row r="44" spans="2:5" ht="16.5" x14ac:dyDescent="0.3">
      <c r="D44" s="16" t="s">
        <v>48</v>
      </c>
      <c r="E44" s="16" t="s">
        <v>48</v>
      </c>
    </row>
    <row r="45" spans="2:5" x14ac:dyDescent="0.3">
      <c r="C45" s="4" t="s">
        <v>97</v>
      </c>
      <c r="D45" s="106">
        <v>0</v>
      </c>
      <c r="E45" s="106">
        <v>0</v>
      </c>
    </row>
    <row r="46" spans="2:5" x14ac:dyDescent="0.3">
      <c r="C46" s="13" t="s">
        <v>4</v>
      </c>
      <c r="D46" s="107">
        <v>0</v>
      </c>
      <c r="E46" s="107">
        <v>7.4999999999999997E-2</v>
      </c>
    </row>
    <row r="47" spans="2:5" x14ac:dyDescent="0.3">
      <c r="C47" s="13" t="s">
        <v>5</v>
      </c>
      <c r="D47" s="107">
        <v>0</v>
      </c>
      <c r="E47" s="107">
        <v>0</v>
      </c>
    </row>
    <row r="48" spans="2:5" x14ac:dyDescent="0.3">
      <c r="D48" s="20"/>
      <c r="E48" s="20"/>
    </row>
    <row r="49" spans="1:6" ht="17.5" x14ac:dyDescent="0.35">
      <c r="B49" s="8" t="s">
        <v>6</v>
      </c>
      <c r="C49" s="8"/>
      <c r="D49" s="9"/>
      <c r="E49" s="9"/>
    </row>
    <row r="50" spans="1:6" x14ac:dyDescent="0.3">
      <c r="C50" s="4" t="s">
        <v>7</v>
      </c>
      <c r="D50" s="4">
        <v>240</v>
      </c>
      <c r="E50" s="4">
        <v>0</v>
      </c>
    </row>
    <row r="51" spans="1:6" x14ac:dyDescent="0.3">
      <c r="C51" s="13" t="s">
        <v>8</v>
      </c>
      <c r="D51" s="13">
        <v>0</v>
      </c>
      <c r="E51" s="13">
        <v>150</v>
      </c>
    </row>
    <row r="52" spans="1:6" x14ac:dyDescent="0.3">
      <c r="C52" s="13" t="s">
        <v>9</v>
      </c>
      <c r="D52" s="13">
        <v>0</v>
      </c>
      <c r="E52" s="13">
        <v>0</v>
      </c>
    </row>
    <row r="53" spans="1:6" x14ac:dyDescent="0.3">
      <c r="C53" s="13" t="s">
        <v>10</v>
      </c>
      <c r="D53" s="13">
        <v>0</v>
      </c>
      <c r="E53" s="13">
        <v>0</v>
      </c>
    </row>
    <row r="54" spans="1:6" ht="17" x14ac:dyDescent="0.45">
      <c r="C54" s="13" t="s">
        <v>49</v>
      </c>
      <c r="D54" s="118">
        <v>0.99</v>
      </c>
      <c r="E54" s="118">
        <v>0</v>
      </c>
    </row>
    <row r="55" spans="1:6" ht="17" x14ac:dyDescent="0.45">
      <c r="C55" s="13" t="s">
        <v>50</v>
      </c>
      <c r="D55" s="118">
        <v>0</v>
      </c>
      <c r="E55" s="118">
        <v>0</v>
      </c>
    </row>
    <row r="56" spans="1:6" ht="17" x14ac:dyDescent="0.45">
      <c r="C56" s="13" t="s">
        <v>51</v>
      </c>
      <c r="D56" s="118">
        <v>0</v>
      </c>
      <c r="E56" s="118">
        <v>0.93500000000000005</v>
      </c>
    </row>
    <row r="57" spans="1:6" ht="17" x14ac:dyDescent="0.45">
      <c r="C57" s="13" t="s">
        <v>52</v>
      </c>
      <c r="D57" s="118">
        <v>0</v>
      </c>
      <c r="E57" s="118">
        <v>0</v>
      </c>
    </row>
    <row r="58" spans="1:6" x14ac:dyDescent="0.3">
      <c r="D58" s="23"/>
      <c r="E58" s="23"/>
    </row>
    <row r="59" spans="1:6" s="112" customFormat="1" ht="24.5" x14ac:dyDescent="0.85">
      <c r="A59" s="150" t="s">
        <v>11</v>
      </c>
      <c r="B59" s="150"/>
      <c r="C59" s="150"/>
      <c r="D59" s="151"/>
      <c r="E59" s="151"/>
      <c r="F59" s="150"/>
    </row>
    <row r="61" spans="1:6" ht="21.5" x14ac:dyDescent="0.55000000000000004">
      <c r="B61" s="8" t="s">
        <v>53</v>
      </c>
      <c r="C61" s="8"/>
      <c r="D61" s="9"/>
      <c r="E61" s="9"/>
    </row>
    <row r="62" spans="1:6" ht="17" x14ac:dyDescent="0.45">
      <c r="C62" s="24" t="s">
        <v>54</v>
      </c>
      <c r="D62" s="22">
        <f>IF(D11="Y",D7*D65/D9,(D7-D8)*D65/D9)</f>
        <v>2.7500000000000004E-2</v>
      </c>
      <c r="E62" s="22">
        <f>IF(E11="Y",E7*E65/E9,(E7-E8)*E65/E9)</f>
        <v>2.4E-2</v>
      </c>
    </row>
    <row r="63" spans="1:6" ht="17" x14ac:dyDescent="0.45">
      <c r="C63" s="25" t="s">
        <v>55</v>
      </c>
      <c r="D63" s="26">
        <f>D10/D9</f>
        <v>2.5000000000000001E-3</v>
      </c>
      <c r="E63" s="26">
        <f>E10/E9</f>
        <v>2E-3</v>
      </c>
    </row>
    <row r="64" spans="1:6" x14ac:dyDescent="0.3">
      <c r="C64" s="25" t="s">
        <v>12</v>
      </c>
      <c r="D64" s="27">
        <v>0.1</v>
      </c>
      <c r="E64" s="27">
        <v>0.1</v>
      </c>
    </row>
    <row r="65" spans="2:5" x14ac:dyDescent="0.3">
      <c r="C65" s="25" t="s">
        <v>13</v>
      </c>
      <c r="D65" s="26">
        <v>0.08</v>
      </c>
      <c r="E65" s="26">
        <v>0.08</v>
      </c>
    </row>
    <row r="67" spans="2:5" ht="17.5" x14ac:dyDescent="0.35">
      <c r="B67" s="8" t="s">
        <v>14</v>
      </c>
      <c r="C67" s="8"/>
      <c r="D67" s="28"/>
      <c r="E67" s="28"/>
    </row>
    <row r="68" spans="2:5" ht="16.5" x14ac:dyDescent="0.5">
      <c r="D68" s="29" t="s">
        <v>56</v>
      </c>
      <c r="E68" s="29" t="s">
        <v>56</v>
      </c>
    </row>
    <row r="69" spans="2:5" x14ac:dyDescent="0.3">
      <c r="C69" s="4" t="s">
        <v>97</v>
      </c>
      <c r="D69" s="30">
        <f t="shared" ref="D69:E71" si="0">IF(SUM(D$62:D$63)&gt;=D21,1/D$65,0%)</f>
        <v>0</v>
      </c>
      <c r="E69" s="30">
        <f t="shared" si="0"/>
        <v>0</v>
      </c>
    </row>
    <row r="70" spans="2:5" x14ac:dyDescent="0.3">
      <c r="C70" s="13" t="s">
        <v>4</v>
      </c>
      <c r="D70" s="30">
        <f t="shared" si="0"/>
        <v>0</v>
      </c>
      <c r="E70" s="30">
        <f t="shared" si="0"/>
        <v>0</v>
      </c>
    </row>
    <row r="71" spans="2:5" x14ac:dyDescent="0.3">
      <c r="C71" s="13" t="s">
        <v>5</v>
      </c>
      <c r="D71" s="30">
        <f t="shared" si="0"/>
        <v>12.5</v>
      </c>
      <c r="E71" s="30">
        <f t="shared" si="0"/>
        <v>12.5</v>
      </c>
    </row>
    <row r="72" spans="2:5" ht="16.5" x14ac:dyDescent="0.5">
      <c r="D72" s="29" t="s">
        <v>57</v>
      </c>
      <c r="E72" s="29" t="s">
        <v>57</v>
      </c>
    </row>
    <row r="73" spans="2:5" x14ac:dyDescent="0.3">
      <c r="C73" s="4" t="s">
        <v>97</v>
      </c>
      <c r="D73" s="30">
        <f t="shared" ref="D73:E75" si="1">IF(SUM(D$62:D$63)&lt;=D16,D$64,0%)</f>
        <v>0.1</v>
      </c>
      <c r="E73" s="30">
        <f t="shared" si="1"/>
        <v>0.1</v>
      </c>
    </row>
    <row r="74" spans="2:5" x14ac:dyDescent="0.3">
      <c r="C74" s="13" t="s">
        <v>4</v>
      </c>
      <c r="D74" s="30">
        <f t="shared" si="1"/>
        <v>0</v>
      </c>
      <c r="E74" s="30">
        <f t="shared" si="1"/>
        <v>0</v>
      </c>
    </row>
    <row r="75" spans="2:5" x14ac:dyDescent="0.3">
      <c r="C75" s="13" t="s">
        <v>5</v>
      </c>
      <c r="D75" s="30">
        <f t="shared" si="1"/>
        <v>0</v>
      </c>
      <c r="E75" s="30">
        <f t="shared" si="1"/>
        <v>0</v>
      </c>
    </row>
    <row r="76" spans="2:5" ht="16.5" x14ac:dyDescent="0.5">
      <c r="D76" s="29" t="s">
        <v>58</v>
      </c>
      <c r="E76" s="29" t="s">
        <v>58</v>
      </c>
    </row>
    <row r="77" spans="2:5" x14ac:dyDescent="0.3">
      <c r="C77" s="4" t="s">
        <v>97</v>
      </c>
      <c r="D77" s="30">
        <f t="shared" ref="D77:E79" si="2">IF(AND(SUM(D$62:D$63)&gt;D16,SUM(D$62:D$63)&lt;D21),(1/D$65)*(SUM(D$62:D$63)-D16)/(D21-D16),0%)</f>
        <v>0</v>
      </c>
      <c r="E77" s="30">
        <f t="shared" si="2"/>
        <v>0</v>
      </c>
    </row>
    <row r="78" spans="2:5" x14ac:dyDescent="0.3">
      <c r="C78" s="13" t="s">
        <v>4</v>
      </c>
      <c r="D78" s="30">
        <f t="shared" si="2"/>
        <v>7.8125</v>
      </c>
      <c r="E78" s="30">
        <f t="shared" si="2"/>
        <v>8.0357142857142883</v>
      </c>
    </row>
    <row r="79" spans="2:5" x14ac:dyDescent="0.3">
      <c r="C79" s="13" t="s">
        <v>5</v>
      </c>
      <c r="D79" s="30">
        <f t="shared" si="2"/>
        <v>0</v>
      </c>
      <c r="E79" s="30">
        <f t="shared" si="2"/>
        <v>0</v>
      </c>
    </row>
    <row r="80" spans="2:5" ht="16.5" x14ac:dyDescent="0.5">
      <c r="D80" s="29" t="s">
        <v>59</v>
      </c>
      <c r="E80" s="29" t="s">
        <v>59</v>
      </c>
    </row>
    <row r="81" spans="2:5" x14ac:dyDescent="0.3">
      <c r="C81" s="4" t="s">
        <v>97</v>
      </c>
      <c r="D81" s="30">
        <f t="shared" ref="D81:E83" si="3">MAX(D$64,SUM(D69,D73,D77))</f>
        <v>0.1</v>
      </c>
      <c r="E81" s="30">
        <f t="shared" si="3"/>
        <v>0.1</v>
      </c>
    </row>
    <row r="82" spans="2:5" x14ac:dyDescent="0.3">
      <c r="C82" s="13" t="s">
        <v>4</v>
      </c>
      <c r="D82" s="30">
        <f t="shared" si="3"/>
        <v>7.8125</v>
      </c>
      <c r="E82" s="30">
        <f t="shared" si="3"/>
        <v>8.0357142857142883</v>
      </c>
    </row>
    <row r="83" spans="2:5" x14ac:dyDescent="0.3">
      <c r="C83" s="13" t="s">
        <v>5</v>
      </c>
      <c r="D83" s="30">
        <f t="shared" si="3"/>
        <v>12.5</v>
      </c>
      <c r="E83" s="30">
        <f t="shared" si="3"/>
        <v>12.5</v>
      </c>
    </row>
    <row r="85" spans="2:5" ht="17.5" x14ac:dyDescent="0.35">
      <c r="B85" s="8" t="s">
        <v>15</v>
      </c>
      <c r="C85" s="8"/>
      <c r="D85" s="28"/>
      <c r="E85" s="28"/>
    </row>
    <row r="86" spans="2:5" ht="12" customHeight="1" x14ac:dyDescent="0.3"/>
    <row r="87" spans="2:5" ht="16.5" x14ac:dyDescent="0.5">
      <c r="C87" s="17"/>
      <c r="D87" s="29" t="s">
        <v>60</v>
      </c>
      <c r="E87" s="29" t="s">
        <v>60</v>
      </c>
    </row>
    <row r="88" spans="2:5" x14ac:dyDescent="0.3">
      <c r="C88" s="4" t="s">
        <v>97</v>
      </c>
      <c r="D88" s="30">
        <f t="shared" ref="D88:E90" si="4">IF(SUM(D$62:D$63)&gt;=D21,100%,IF(SUM(D$62:D$63)&lt;=D16,0%,(SUM(D$62:D$63)-D16)/(D21-D16)))</f>
        <v>0</v>
      </c>
      <c r="E88" s="30">
        <f t="shared" si="4"/>
        <v>0</v>
      </c>
    </row>
    <row r="89" spans="2:5" x14ac:dyDescent="0.3">
      <c r="C89" s="13" t="s">
        <v>4</v>
      </c>
      <c r="D89" s="30">
        <f t="shared" si="4"/>
        <v>0.625</v>
      </c>
      <c r="E89" s="30">
        <f t="shared" si="4"/>
        <v>0.64285714285714302</v>
      </c>
    </row>
    <row r="90" spans="2:5" x14ac:dyDescent="0.3">
      <c r="C90" s="13" t="s">
        <v>5</v>
      </c>
      <c r="D90" s="30">
        <f t="shared" si="4"/>
        <v>1</v>
      </c>
      <c r="E90" s="30">
        <f t="shared" si="4"/>
        <v>1</v>
      </c>
    </row>
    <row r="91" spans="2:5" ht="12" customHeight="1" x14ac:dyDescent="0.3"/>
    <row r="92" spans="2:5" ht="16.5" x14ac:dyDescent="0.5">
      <c r="C92" s="17"/>
      <c r="D92" s="29" t="s">
        <v>61</v>
      </c>
      <c r="E92" s="29" t="s">
        <v>61</v>
      </c>
    </row>
    <row r="93" spans="2:5" x14ac:dyDescent="0.3">
      <c r="C93" s="4" t="s">
        <v>97</v>
      </c>
      <c r="D93" s="30">
        <f t="shared" ref="D93:E95" si="5">IF(D$63&gt;=D21,100%,IF(D$63&lt;=D16,0%,(D$63-D16)/(D21-D16)))</f>
        <v>0</v>
      </c>
      <c r="E93" s="30">
        <f t="shared" si="5"/>
        <v>0</v>
      </c>
    </row>
    <row r="94" spans="2:5" x14ac:dyDescent="0.3">
      <c r="C94" s="13" t="s">
        <v>4</v>
      </c>
      <c r="D94" s="30">
        <f t="shared" si="5"/>
        <v>0</v>
      </c>
      <c r="E94" s="30">
        <f t="shared" si="5"/>
        <v>0</v>
      </c>
    </row>
    <row r="95" spans="2:5" x14ac:dyDescent="0.3">
      <c r="C95" s="13" t="s">
        <v>5</v>
      </c>
      <c r="D95" s="30">
        <f t="shared" si="5"/>
        <v>0.5</v>
      </c>
      <c r="E95" s="30">
        <f t="shared" si="5"/>
        <v>0.5714285714285714</v>
      </c>
    </row>
    <row r="97" spans="2:5" ht="17.5" x14ac:dyDescent="0.35">
      <c r="B97" s="8" t="s">
        <v>16</v>
      </c>
      <c r="C97" s="8"/>
      <c r="D97" s="28"/>
      <c r="E97" s="28"/>
    </row>
    <row r="99" spans="2:5" x14ac:dyDescent="0.3">
      <c r="C99" s="9" t="s">
        <v>17</v>
      </c>
      <c r="D99" s="28"/>
      <c r="E99" s="28"/>
    </row>
    <row r="101" spans="2:5" ht="16.5" x14ac:dyDescent="0.5">
      <c r="D101" s="31" t="s">
        <v>62</v>
      </c>
      <c r="E101" s="31" t="s">
        <v>62</v>
      </c>
    </row>
    <row r="102" spans="2:5" x14ac:dyDescent="0.3">
      <c r="C102" s="4" t="s">
        <v>97</v>
      </c>
      <c r="D102" s="30">
        <f t="shared" ref="D102:E104" si="6">MAX(0%,D88-MAX(D93,D40))</f>
        <v>0</v>
      </c>
      <c r="E102" s="30">
        <f t="shared" si="6"/>
        <v>0</v>
      </c>
    </row>
    <row r="103" spans="2:5" x14ac:dyDescent="0.3">
      <c r="C103" s="13" t="s">
        <v>4</v>
      </c>
      <c r="D103" s="32">
        <f t="shared" si="6"/>
        <v>0.625</v>
      </c>
      <c r="E103" s="32">
        <f t="shared" si="6"/>
        <v>0.39285714285714302</v>
      </c>
    </row>
    <row r="104" spans="2:5" x14ac:dyDescent="0.3">
      <c r="C104" s="13" t="s">
        <v>5</v>
      </c>
      <c r="D104" s="32">
        <f t="shared" si="6"/>
        <v>0.5</v>
      </c>
      <c r="E104" s="32">
        <f t="shared" si="6"/>
        <v>0.4285714285714286</v>
      </c>
    </row>
    <row r="106" spans="2:5" ht="16.5" x14ac:dyDescent="0.5">
      <c r="D106" s="31" t="s">
        <v>63</v>
      </c>
      <c r="E106" s="31" t="s">
        <v>63</v>
      </c>
    </row>
    <row r="107" spans="2:5" x14ac:dyDescent="0.3">
      <c r="C107" s="4" t="s">
        <v>97</v>
      </c>
      <c r="D107" s="33">
        <f t="shared" ref="D107:E109" si="7">100%-MAX(D88,D40)</f>
        <v>1</v>
      </c>
      <c r="E107" s="33">
        <f t="shared" si="7"/>
        <v>1</v>
      </c>
    </row>
    <row r="108" spans="2:5" x14ac:dyDescent="0.3">
      <c r="C108" s="13" t="s">
        <v>4</v>
      </c>
      <c r="D108" s="33">
        <f t="shared" si="7"/>
        <v>0.375</v>
      </c>
      <c r="E108" s="33">
        <f t="shared" si="7"/>
        <v>0.35714285714285698</v>
      </c>
    </row>
    <row r="109" spans="2:5" x14ac:dyDescent="0.3">
      <c r="C109" s="13" t="s">
        <v>5</v>
      </c>
      <c r="D109" s="33">
        <f t="shared" si="7"/>
        <v>0</v>
      </c>
      <c r="E109" s="33">
        <f t="shared" si="7"/>
        <v>0</v>
      </c>
    </row>
    <row r="111" spans="2:5" ht="16.5" x14ac:dyDescent="0.5">
      <c r="D111" s="31" t="s">
        <v>64</v>
      </c>
      <c r="E111" s="31" t="s">
        <v>64</v>
      </c>
    </row>
    <row r="112" spans="2:5" x14ac:dyDescent="0.3">
      <c r="C112" s="4" t="s">
        <v>97</v>
      </c>
      <c r="D112" s="30">
        <f t="shared" ref="D112:E114" si="8">IF(D93&lt;100%,MAX(0%,1-D45*(D102*(1/D$65)+D107*10%)/(D81-D93*(1/D$65))),100%)</f>
        <v>1</v>
      </c>
      <c r="E112" s="30">
        <f t="shared" si="8"/>
        <v>1</v>
      </c>
    </row>
    <row r="113" spans="3:5" x14ac:dyDescent="0.3">
      <c r="C113" s="13" t="s">
        <v>4</v>
      </c>
      <c r="D113" s="30">
        <f t="shared" si="8"/>
        <v>1</v>
      </c>
      <c r="E113" s="30">
        <f t="shared" si="8"/>
        <v>0.95383333333333331</v>
      </c>
    </row>
    <row r="114" spans="3:5" x14ac:dyDescent="0.3">
      <c r="C114" s="13" t="s">
        <v>5</v>
      </c>
      <c r="D114" s="30">
        <f t="shared" si="8"/>
        <v>1</v>
      </c>
      <c r="E114" s="30">
        <f t="shared" si="8"/>
        <v>1</v>
      </c>
    </row>
    <row r="116" spans="3:5" x14ac:dyDescent="0.3">
      <c r="C116" s="9" t="s">
        <v>18</v>
      </c>
      <c r="D116" s="28"/>
      <c r="E116" s="28"/>
    </row>
    <row r="117" spans="3:5" ht="17" x14ac:dyDescent="0.45">
      <c r="C117" s="13" t="s">
        <v>65</v>
      </c>
      <c r="D117" s="34">
        <f>(D54-D55)/(100%-D55)</f>
        <v>0.99</v>
      </c>
      <c r="E117" s="34">
        <f>(E54-E55)/(100%-E55)</f>
        <v>0</v>
      </c>
    </row>
    <row r="118" spans="3:5" ht="17" x14ac:dyDescent="0.45">
      <c r="C118" s="13" t="s">
        <v>66</v>
      </c>
      <c r="D118" s="34">
        <f>(D56-D57)/(100%-D57)</f>
        <v>0</v>
      </c>
      <c r="E118" s="34">
        <f>(E56-E57)/(100%-E57)</f>
        <v>0.93500000000000005</v>
      </c>
    </row>
    <row r="119" spans="3:5" ht="17" x14ac:dyDescent="0.45">
      <c r="C119" s="24" t="s">
        <v>67</v>
      </c>
      <c r="D119" s="35">
        <f>MAX(SUM(D$62:D$63)*D117-D$63,0%)</f>
        <v>2.7200000000000002E-2</v>
      </c>
      <c r="E119" s="35">
        <f>MAX(SUM(E$62:E$63)*E117-E$63,0%)</f>
        <v>0</v>
      </c>
    </row>
    <row r="120" spans="3:5" ht="17" x14ac:dyDescent="0.45">
      <c r="C120" s="25" t="s">
        <v>68</v>
      </c>
      <c r="D120" s="36">
        <f>MAX(SUM(D$62:D$63)*D118-D$63,0%)</f>
        <v>0</v>
      </c>
      <c r="E120" s="36">
        <f>MAX(SUM(E$62:E$63)*E118-E$63,0%)</f>
        <v>2.2310000000000003E-2</v>
      </c>
    </row>
    <row r="122" spans="3:5" ht="17" x14ac:dyDescent="0.45">
      <c r="D122" s="31" t="s">
        <v>69</v>
      </c>
      <c r="E122" s="31" t="s">
        <v>69</v>
      </c>
    </row>
    <row r="123" spans="3:5" x14ac:dyDescent="0.3">
      <c r="C123" s="4" t="s">
        <v>97</v>
      </c>
      <c r="D123" s="30">
        <f t="shared" ref="D123:E125" si="9">IF(D88&gt;D93,(MAX(0,MIN(1,(D$119+D$63-D16)/(D21-D16)))-D93)/(D88-D93),100%)</f>
        <v>1</v>
      </c>
      <c r="E123" s="30">
        <f t="shared" si="9"/>
        <v>1</v>
      </c>
    </row>
    <row r="124" spans="3:5" x14ac:dyDescent="0.3">
      <c r="C124" s="13" t="s">
        <v>4</v>
      </c>
      <c r="D124" s="30">
        <f t="shared" si="9"/>
        <v>0.98799999999999988</v>
      </c>
      <c r="E124" s="30">
        <f t="shared" si="9"/>
        <v>0</v>
      </c>
    </row>
    <row r="125" spans="3:5" x14ac:dyDescent="0.3">
      <c r="C125" s="13" t="s">
        <v>5</v>
      </c>
      <c r="D125" s="30">
        <f t="shared" si="9"/>
        <v>1</v>
      </c>
      <c r="E125" s="30">
        <f t="shared" si="9"/>
        <v>0</v>
      </c>
    </row>
    <row r="127" spans="3:5" ht="17" x14ac:dyDescent="0.45">
      <c r="D127" s="31" t="s">
        <v>70</v>
      </c>
      <c r="E127" s="31" t="s">
        <v>70</v>
      </c>
    </row>
    <row r="128" spans="3:5" x14ac:dyDescent="0.3">
      <c r="C128" s="4" t="s">
        <v>97</v>
      </c>
      <c r="D128" s="30">
        <f t="shared" ref="D128:E130" si="10">IF(D88&gt;D93,(MAX(0,MIN(1,(D$120+D$63-D16)/(D21-D16)))-D93)/(D88-D93),100%)</f>
        <v>1</v>
      </c>
      <c r="E128" s="30">
        <f t="shared" si="10"/>
        <v>1</v>
      </c>
    </row>
    <row r="129" spans="2:5" x14ac:dyDescent="0.3">
      <c r="C129" s="13" t="s">
        <v>4</v>
      </c>
      <c r="D129" s="30">
        <f t="shared" si="10"/>
        <v>0</v>
      </c>
      <c r="E129" s="30">
        <f t="shared" si="10"/>
        <v>0.92488888888888898</v>
      </c>
    </row>
    <row r="130" spans="2:5" x14ac:dyDescent="0.3">
      <c r="C130" s="13" t="s">
        <v>5</v>
      </c>
      <c r="D130" s="30">
        <f t="shared" si="10"/>
        <v>0</v>
      </c>
      <c r="E130" s="30">
        <f t="shared" si="10"/>
        <v>1</v>
      </c>
    </row>
    <row r="132" spans="2:5" x14ac:dyDescent="0.3">
      <c r="C132" s="9" t="s">
        <v>19</v>
      </c>
      <c r="D132" s="28"/>
      <c r="E132" s="28"/>
    </row>
    <row r="133" spans="2:5" ht="17" x14ac:dyDescent="0.45">
      <c r="C133" s="37" t="s">
        <v>71</v>
      </c>
      <c r="D133" s="38">
        <f>100%-10%</f>
        <v>0.9</v>
      </c>
      <c r="E133" s="38">
        <f>100%-10%</f>
        <v>0.9</v>
      </c>
    </row>
    <row r="135" spans="2:5" ht="17.5" x14ac:dyDescent="0.35">
      <c r="B135" s="8" t="s">
        <v>20</v>
      </c>
      <c r="C135" s="8"/>
      <c r="D135" s="28"/>
      <c r="E135" s="28"/>
    </row>
    <row r="137" spans="2:5" x14ac:dyDescent="0.3">
      <c r="C137" s="9" t="s">
        <v>21</v>
      </c>
      <c r="D137" s="28"/>
      <c r="E137" s="28"/>
    </row>
    <row r="139" spans="2:5" ht="16.5" x14ac:dyDescent="0.5">
      <c r="D139" s="31" t="s">
        <v>72</v>
      </c>
      <c r="E139" s="31" t="s">
        <v>72</v>
      </c>
    </row>
    <row r="140" spans="2:5" x14ac:dyDescent="0.3">
      <c r="C140" s="4" t="s">
        <v>97</v>
      </c>
      <c r="D140" s="38">
        <f t="shared" ref="D140:E142" si="11">100%-D28*D123*D$133-D33*D112*D128*D$133</f>
        <v>1</v>
      </c>
      <c r="E140" s="38">
        <f t="shared" si="11"/>
        <v>1</v>
      </c>
    </row>
    <row r="141" spans="2:5" x14ac:dyDescent="0.3">
      <c r="C141" s="13" t="s">
        <v>4</v>
      </c>
      <c r="D141" s="38">
        <f t="shared" si="11"/>
        <v>0.15526000000000006</v>
      </c>
      <c r="E141" s="38">
        <f t="shared" si="11"/>
        <v>0.20602913333333328</v>
      </c>
    </row>
    <row r="142" spans="2:5" x14ac:dyDescent="0.3">
      <c r="C142" s="13" t="s">
        <v>5</v>
      </c>
      <c r="D142" s="38">
        <f t="shared" si="11"/>
        <v>1</v>
      </c>
      <c r="E142" s="38">
        <f t="shared" si="11"/>
        <v>1</v>
      </c>
    </row>
    <row r="145" spans="2:5" x14ac:dyDescent="0.3">
      <c r="C145" s="9" t="s">
        <v>22</v>
      </c>
      <c r="D145" s="28"/>
      <c r="E145" s="28"/>
    </row>
    <row r="147" spans="2:5" ht="16.5" x14ac:dyDescent="0.5">
      <c r="D147" s="31" t="s">
        <v>73</v>
      </c>
      <c r="E147" s="31" t="s">
        <v>73</v>
      </c>
    </row>
    <row r="148" spans="2:5" x14ac:dyDescent="0.3">
      <c r="C148" s="4" t="s">
        <v>97</v>
      </c>
      <c r="D148" s="39">
        <f t="shared" ref="D148:E150" si="12">D140*D$9*(D21-D16)*(1-D93/(D81*D$65))</f>
        <v>955000000</v>
      </c>
      <c r="E148" s="39">
        <f t="shared" si="12"/>
        <v>961500000</v>
      </c>
    </row>
    <row r="149" spans="2:5" x14ac:dyDescent="0.3">
      <c r="C149" s="13" t="s">
        <v>4</v>
      </c>
      <c r="D149" s="39">
        <f t="shared" si="12"/>
        <v>6210400.0000000028</v>
      </c>
      <c r="E149" s="39">
        <f t="shared" si="12"/>
        <v>7211019.6666666642</v>
      </c>
    </row>
    <row r="150" spans="2:5" x14ac:dyDescent="0.3">
      <c r="C150" s="13" t="s">
        <v>5</v>
      </c>
      <c r="D150" s="39">
        <f t="shared" si="12"/>
        <v>2500000</v>
      </c>
      <c r="E150" s="39">
        <f t="shared" si="12"/>
        <v>1500000</v>
      </c>
    </row>
    <row r="152" spans="2:5" ht="17.5" x14ac:dyDescent="0.35">
      <c r="B152" s="8" t="s">
        <v>23</v>
      </c>
      <c r="C152" s="8"/>
      <c r="D152" s="28"/>
      <c r="E152" s="28"/>
    </row>
    <row r="154" spans="2:5" x14ac:dyDescent="0.3">
      <c r="C154" s="9" t="s">
        <v>24</v>
      </c>
      <c r="D154" s="28"/>
      <c r="E154" s="28"/>
    </row>
    <row r="156" spans="2:5" ht="16.5" x14ac:dyDescent="0.5">
      <c r="D156" s="31" t="s">
        <v>74</v>
      </c>
      <c r="E156" s="31" t="s">
        <v>74</v>
      </c>
    </row>
    <row r="157" spans="2:5" x14ac:dyDescent="0.3">
      <c r="C157" s="4" t="s">
        <v>97</v>
      </c>
      <c r="D157" s="39">
        <f t="shared" ref="D157:E159" si="13">D$8*(D21-D16)</f>
        <v>71625000</v>
      </c>
      <c r="E157" s="39">
        <f t="shared" si="13"/>
        <v>0</v>
      </c>
    </row>
    <row r="158" spans="2:5" x14ac:dyDescent="0.3">
      <c r="C158" s="13" t="s">
        <v>4</v>
      </c>
      <c r="D158" s="39">
        <f t="shared" si="13"/>
        <v>3000000</v>
      </c>
      <c r="E158" s="39">
        <f t="shared" si="13"/>
        <v>0</v>
      </c>
    </row>
    <row r="159" spans="2:5" x14ac:dyDescent="0.3">
      <c r="C159" s="13" t="s">
        <v>5</v>
      </c>
      <c r="D159" s="39">
        <f t="shared" si="13"/>
        <v>375000</v>
      </c>
      <c r="E159" s="39">
        <f t="shared" si="13"/>
        <v>0</v>
      </c>
    </row>
    <row r="162" spans="3:5" x14ac:dyDescent="0.3">
      <c r="C162" s="9" t="s">
        <v>25</v>
      </c>
      <c r="D162" s="28"/>
      <c r="E162" s="28"/>
    </row>
    <row r="164" spans="3:5" ht="16.5" x14ac:dyDescent="0.5">
      <c r="D164" s="31" t="s">
        <v>75</v>
      </c>
      <c r="E164" s="31" t="s">
        <v>75</v>
      </c>
    </row>
    <row r="165" spans="3:5" x14ac:dyDescent="0.3">
      <c r="C165" s="4" t="s">
        <v>97</v>
      </c>
      <c r="D165" s="39">
        <f t="shared" ref="D165:E167" si="14">D148*D81+D157</f>
        <v>167125000</v>
      </c>
      <c r="E165" s="39">
        <f t="shared" si="14"/>
        <v>96150000</v>
      </c>
    </row>
    <row r="166" spans="3:5" x14ac:dyDescent="0.3">
      <c r="C166" s="13" t="s">
        <v>4</v>
      </c>
      <c r="D166" s="39">
        <f t="shared" si="14"/>
        <v>51518750.000000022</v>
      </c>
      <c r="E166" s="39">
        <f t="shared" si="14"/>
        <v>57945693.75</v>
      </c>
    </row>
    <row r="167" spans="3:5" x14ac:dyDescent="0.3">
      <c r="C167" s="13" t="s">
        <v>5</v>
      </c>
      <c r="D167" s="39">
        <f t="shared" si="14"/>
        <v>31625000</v>
      </c>
      <c r="E167" s="39">
        <f t="shared" si="14"/>
        <v>18750000</v>
      </c>
    </row>
    <row r="168" spans="3:5" x14ac:dyDescent="0.3">
      <c r="D168" s="40"/>
      <c r="E168" s="40"/>
    </row>
    <row r="169" spans="3:5" x14ac:dyDescent="0.3">
      <c r="C169" s="9" t="s">
        <v>26</v>
      </c>
      <c r="D169" s="28"/>
      <c r="E169" s="28"/>
    </row>
    <row r="170" spans="3:5" x14ac:dyDescent="0.3">
      <c r="C170" s="17"/>
      <c r="D170" s="41"/>
      <c r="E170" s="41"/>
    </row>
    <row r="171" spans="3:5" ht="17" x14ac:dyDescent="0.45">
      <c r="C171" s="11" t="s">
        <v>76</v>
      </c>
      <c r="D171" s="39">
        <f>SUM(D165:D167)</f>
        <v>250268750.00000003</v>
      </c>
      <c r="E171" s="39">
        <f>SUM(E165:E167)</f>
        <v>172845693.75</v>
      </c>
    </row>
    <row r="172" spans="3:5" ht="17" x14ac:dyDescent="0.45">
      <c r="C172" s="13" t="s">
        <v>77</v>
      </c>
      <c r="D172" s="39">
        <f>D7-D171</f>
        <v>168481250.00000003</v>
      </c>
      <c r="E172" s="39">
        <f>E7-E171</f>
        <v>127154306.25</v>
      </c>
    </row>
    <row r="173" spans="3:5" x14ac:dyDescent="0.3">
      <c r="D173" s="40"/>
      <c r="E173" s="40"/>
    </row>
    <row r="174" spans="3:5" x14ac:dyDescent="0.3">
      <c r="D174" s="40"/>
      <c r="E174" s="40"/>
    </row>
    <row r="175" spans="3:5" x14ac:dyDescent="0.3">
      <c r="D175" s="40"/>
      <c r="E175" s="40"/>
    </row>
    <row r="176" spans="3:5" x14ac:dyDescent="0.3">
      <c r="D176" s="40"/>
      <c r="E176" s="40"/>
    </row>
    <row r="177" spans="4:5" x14ac:dyDescent="0.3">
      <c r="D177" s="40"/>
      <c r="E177" s="40"/>
    </row>
  </sheetData>
  <mergeCells count="2">
    <mergeCell ref="B6:E6"/>
    <mergeCell ref="D4:E4"/>
  </mergeCells>
  <pageMargins left="0.7" right="0.7" top="0.75" bottom="0.75" header="0.3" footer="0.3"/>
  <pageSetup scale="99" orientation="landscape" r:id="rId1"/>
  <headerFooter>
    <oddFooter>&amp;L&amp;"-,Italic"The information provided in the Enterprise Regulatory Capital CRT spreadsheet is for illustrative and 
explanatory purposes only and does not replace the proposed regulation to be published at 12 CFR 1240.&amp;R&amp;P of &amp;N</oddFooter>
  </headerFooter>
  <rowBreaks count="7" manualBreakCount="7">
    <brk id="23" max="5" man="1"/>
    <brk id="47" max="5" man="1"/>
    <brk id="65" max="5" man="1"/>
    <brk id="95" max="5" man="1"/>
    <brk id="114" max="5" man="1"/>
    <brk id="134" max="16383" man="1"/>
    <brk id="160"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sheetPr>
  <dimension ref="A1:F123"/>
  <sheetViews>
    <sheetView showGridLines="0" zoomScaleNormal="100" zoomScaleSheetLayoutView="100" workbookViewId="0">
      <selection activeCell="A35" sqref="A35"/>
    </sheetView>
  </sheetViews>
  <sheetFormatPr defaultColWidth="8.7265625" defaultRowHeight="14" x14ac:dyDescent="0.3"/>
  <cols>
    <col min="1" max="1" width="13.7265625" style="4" customWidth="1"/>
    <col min="2" max="2" width="17.54296875" style="4" customWidth="1"/>
    <col min="3" max="3" width="28.7265625" style="4" customWidth="1"/>
    <col min="4" max="4" width="30" style="4" customWidth="1"/>
    <col min="5" max="5" width="16.1796875" style="4" customWidth="1"/>
    <col min="6" max="6" width="12.36328125" style="4" customWidth="1"/>
    <col min="7" max="16325" width="8.7265625" style="4"/>
    <col min="16326" max="16326" width="8.7265625" style="4" customWidth="1"/>
    <col min="16327" max="16384" width="8.7265625" style="4"/>
  </cols>
  <sheetData>
    <row r="1" spans="2:6" ht="48.5" customHeight="1" x14ac:dyDescent="0.4">
      <c r="B1" s="109"/>
      <c r="C1" s="6"/>
    </row>
    <row r="2" spans="2:6" ht="15.5" customHeight="1" x14ac:dyDescent="0.4">
      <c r="C2" s="6"/>
      <c r="D2" s="155" t="s">
        <v>30</v>
      </c>
    </row>
    <row r="3" spans="2:6" s="141" customFormat="1" ht="23" customHeight="1" x14ac:dyDescent="0.8">
      <c r="B3" s="147"/>
      <c r="C3" s="147"/>
      <c r="D3" s="149" t="s">
        <v>147</v>
      </c>
      <c r="E3" s="148"/>
      <c r="F3" s="148"/>
    </row>
    <row r="4" spans="2:6" s="116" customFormat="1" ht="8" customHeight="1" x14ac:dyDescent="0.85">
      <c r="B4" s="114"/>
      <c r="C4" s="114"/>
      <c r="D4" s="115"/>
      <c r="E4" s="115"/>
    </row>
    <row r="5" spans="2:6" ht="60" customHeight="1" x14ac:dyDescent="0.35">
      <c r="B5" s="168" t="s">
        <v>0</v>
      </c>
      <c r="C5" s="168"/>
      <c r="D5" s="168"/>
    </row>
    <row r="6" spans="2:6" ht="17" x14ac:dyDescent="0.45">
      <c r="C6" s="4" t="s">
        <v>38</v>
      </c>
      <c r="D6" s="103">
        <v>12500000</v>
      </c>
      <c r="E6" s="5"/>
    </row>
    <row r="7" spans="2:6" ht="17" x14ac:dyDescent="0.45">
      <c r="C7" s="13" t="s">
        <v>39</v>
      </c>
      <c r="D7" s="104">
        <v>0</v>
      </c>
    </row>
    <row r="8" spans="2:6" ht="17" x14ac:dyDescent="0.45">
      <c r="C8" s="13" t="s">
        <v>40</v>
      </c>
      <c r="D8" s="104">
        <v>20000000</v>
      </c>
    </row>
    <row r="9" spans="2:6" ht="17" x14ac:dyDescent="0.45">
      <c r="C9" s="13" t="s">
        <v>41</v>
      </c>
      <c r="D9" s="104">
        <v>100000</v>
      </c>
      <c r="E9" s="45"/>
    </row>
    <row r="10" spans="2:6" ht="17" x14ac:dyDescent="0.45">
      <c r="C10" s="13" t="s">
        <v>42</v>
      </c>
      <c r="D10" s="105" t="s">
        <v>1</v>
      </c>
    </row>
    <row r="12" spans="2:6" ht="17.5" x14ac:dyDescent="0.35">
      <c r="B12" s="8" t="s">
        <v>28</v>
      </c>
      <c r="C12" s="8"/>
      <c r="D12" s="9"/>
    </row>
    <row r="13" spans="2:6" ht="16" customHeight="1" x14ac:dyDescent="0.35">
      <c r="B13" s="14"/>
      <c r="C13" s="14"/>
      <c r="D13" s="15"/>
    </row>
    <row r="14" spans="2:6" ht="15.5" x14ac:dyDescent="0.3">
      <c r="D14" s="16" t="s">
        <v>95</v>
      </c>
    </row>
    <row r="15" spans="2:6" x14ac:dyDescent="0.3">
      <c r="D15" s="113">
        <v>0</v>
      </c>
    </row>
    <row r="16" spans="2:6" x14ac:dyDescent="0.3">
      <c r="C16" s="17"/>
      <c r="D16" s="79"/>
    </row>
    <row r="17" spans="2:5" ht="15.5" x14ac:dyDescent="0.3">
      <c r="D17" s="80" t="s">
        <v>96</v>
      </c>
      <c r="E17" s="16"/>
    </row>
    <row r="18" spans="2:5" x14ac:dyDescent="0.3">
      <c r="D18" s="113">
        <v>1</v>
      </c>
    </row>
    <row r="19" spans="2:5" x14ac:dyDescent="0.3">
      <c r="C19" s="17"/>
      <c r="D19" s="17"/>
    </row>
    <row r="20" spans="2:5" ht="21.5" x14ac:dyDescent="0.55000000000000004">
      <c r="B20" s="8" t="s">
        <v>78</v>
      </c>
      <c r="C20" s="8"/>
      <c r="D20" s="9"/>
    </row>
    <row r="21" spans="2:5" ht="16" customHeight="1" x14ac:dyDescent="0.35">
      <c r="B21" s="14"/>
      <c r="C21" s="14"/>
      <c r="D21" s="15"/>
    </row>
    <row r="22" spans="2:5" ht="16.5" x14ac:dyDescent="0.3">
      <c r="D22" s="16" t="s">
        <v>45</v>
      </c>
    </row>
    <row r="23" spans="2:5" x14ac:dyDescent="0.3">
      <c r="D23" s="113">
        <v>0.33</v>
      </c>
    </row>
    <row r="24" spans="2:5" x14ac:dyDescent="0.3">
      <c r="D24" s="20"/>
    </row>
    <row r="25" spans="2:5" ht="40.5" customHeight="1" x14ac:dyDescent="0.35">
      <c r="B25" s="173" t="s">
        <v>130</v>
      </c>
      <c r="C25" s="173"/>
      <c r="D25" s="173"/>
    </row>
    <row r="26" spans="2:5" ht="17.5" x14ac:dyDescent="0.35">
      <c r="C26" s="21"/>
      <c r="D26" s="17"/>
    </row>
    <row r="27" spans="2:5" ht="16.5" x14ac:dyDescent="0.3">
      <c r="D27" s="16" t="s">
        <v>47</v>
      </c>
    </row>
    <row r="28" spans="2:5" x14ac:dyDescent="0.3">
      <c r="D28" s="113">
        <v>0.03</v>
      </c>
    </row>
    <row r="29" spans="2:5" x14ac:dyDescent="0.3">
      <c r="D29" s="48"/>
    </row>
    <row r="30" spans="2:5" ht="16.5" x14ac:dyDescent="0.3">
      <c r="D30" s="80" t="s">
        <v>48</v>
      </c>
    </row>
    <row r="31" spans="2:5" x14ac:dyDescent="0.3">
      <c r="D31" s="113">
        <v>7.0000000000000007E-2</v>
      </c>
    </row>
    <row r="32" spans="2:5" x14ac:dyDescent="0.3">
      <c r="D32" s="20"/>
    </row>
    <row r="33" spans="1:6" ht="17.5" x14ac:dyDescent="0.35">
      <c r="B33" s="8" t="s">
        <v>6</v>
      </c>
      <c r="C33" s="8"/>
      <c r="D33" s="9"/>
    </row>
    <row r="34" spans="1:6" ht="17" x14ac:dyDescent="0.45">
      <c r="C34" s="13" t="s">
        <v>79</v>
      </c>
      <c r="D34" s="108">
        <v>360</v>
      </c>
    </row>
    <row r="35" spans="1:6" ht="17" x14ac:dyDescent="0.45">
      <c r="C35" s="13" t="s">
        <v>80</v>
      </c>
      <c r="D35" s="108">
        <v>360</v>
      </c>
    </row>
    <row r="36" spans="1:6" x14ac:dyDescent="0.3">
      <c r="D36" s="23"/>
    </row>
    <row r="37" spans="1:6" x14ac:dyDescent="0.3">
      <c r="D37" s="22"/>
    </row>
    <row r="38" spans="1:6" s="112" customFormat="1" ht="24.5" x14ac:dyDescent="0.85">
      <c r="A38" s="150" t="s">
        <v>31</v>
      </c>
      <c r="B38" s="150"/>
      <c r="C38" s="150"/>
      <c r="D38" s="151"/>
      <c r="E38" s="151"/>
      <c r="F38" s="150"/>
    </row>
    <row r="40" spans="1:6" s="53" customFormat="1" ht="41" customHeight="1" x14ac:dyDescent="0.35">
      <c r="B40" s="168" t="s">
        <v>81</v>
      </c>
      <c r="C40" s="168"/>
      <c r="D40" s="168"/>
    </row>
    <row r="41" spans="1:6" ht="17" x14ac:dyDescent="0.45">
      <c r="C41" s="24" t="s">
        <v>54</v>
      </c>
      <c r="D41" s="22">
        <f>IF(D10="Y",D6*D44/D8,(D6-D7)*D44/D8)</f>
        <v>0.05</v>
      </c>
    </row>
    <row r="42" spans="1:6" ht="17" x14ac:dyDescent="0.45">
      <c r="C42" s="25" t="s">
        <v>55</v>
      </c>
      <c r="D42" s="26">
        <f>D9/D8</f>
        <v>5.0000000000000001E-3</v>
      </c>
    </row>
    <row r="43" spans="1:6" x14ac:dyDescent="0.3">
      <c r="C43" s="25" t="s">
        <v>12</v>
      </c>
      <c r="D43" s="27">
        <v>0.1</v>
      </c>
    </row>
    <row r="44" spans="1:6" x14ac:dyDescent="0.3">
      <c r="C44" s="25" t="s">
        <v>13</v>
      </c>
      <c r="D44" s="26">
        <v>0.08</v>
      </c>
    </row>
    <row r="46" spans="1:6" ht="5" customHeight="1" x14ac:dyDescent="0.3"/>
    <row r="47" spans="1:6" s="53" customFormat="1" ht="17.5" x14ac:dyDescent="0.35">
      <c r="B47" s="8" t="s">
        <v>29</v>
      </c>
      <c r="C47" s="101"/>
      <c r="D47" s="117"/>
    </row>
    <row r="48" spans="1:6" ht="16.5" x14ac:dyDescent="0.5">
      <c r="D48" s="29" t="s">
        <v>56</v>
      </c>
    </row>
    <row r="49" spans="2:4" x14ac:dyDescent="0.3">
      <c r="D49" s="30">
        <f>IF(SUM(D$41:D$42)&gt;=D18,1/D$44,0%)</f>
        <v>0</v>
      </c>
    </row>
    <row r="50" spans="2:4" ht="16.5" x14ac:dyDescent="0.5">
      <c r="D50" s="29" t="s">
        <v>57</v>
      </c>
    </row>
    <row r="51" spans="2:4" x14ac:dyDescent="0.3">
      <c r="D51" s="30">
        <f>IF(SUM(D$41:D$42)&lt;=D15,D$43,0%)</f>
        <v>0</v>
      </c>
    </row>
    <row r="52" spans="2:4" ht="16.5" x14ac:dyDescent="0.5">
      <c r="D52" s="29" t="s">
        <v>58</v>
      </c>
    </row>
    <row r="53" spans="2:4" x14ac:dyDescent="0.3">
      <c r="D53" s="46">
        <f>IF(AND(SUM(D$41:D$42)&gt;D15,SUM(D$41:D$42)&lt;D18),(1/D$44)*(SUM(D$41:D$42)-D15)/(D18-D15),0%)</f>
        <v>0.6875</v>
      </c>
    </row>
    <row r="54" spans="2:4" ht="16.5" x14ac:dyDescent="0.5">
      <c r="D54" s="29" t="s">
        <v>82</v>
      </c>
    </row>
    <row r="55" spans="2:4" x14ac:dyDescent="0.3">
      <c r="D55" s="30">
        <f>MAX(D$43,SUM(D49,D51,D53))</f>
        <v>0.6875</v>
      </c>
    </row>
    <row r="56" spans="2:4" hidden="1" x14ac:dyDescent="0.3"/>
    <row r="57" spans="2:4" ht="11" customHeight="1" x14ac:dyDescent="0.3"/>
    <row r="58" spans="2:4" s="53" customFormat="1" ht="17.5" x14ac:dyDescent="0.35">
      <c r="B58" s="8" t="s">
        <v>15</v>
      </c>
      <c r="C58" s="101"/>
      <c r="D58" s="117"/>
    </row>
    <row r="60" spans="2:4" ht="16.5" x14ac:dyDescent="0.5">
      <c r="C60" s="17"/>
      <c r="D60" s="29" t="s">
        <v>83</v>
      </c>
    </row>
    <row r="61" spans="2:4" x14ac:dyDescent="0.3">
      <c r="D61" s="47">
        <f>IF(SUM(D$41:D$42)&gt;=D18,100%,IF(SUM(D$41:D$42)&lt;=D15,0%,(SUM(D$41:D$42)-D15)/(D18-D15)))</f>
        <v>5.5E-2</v>
      </c>
    </row>
    <row r="62" spans="2:4" ht="11.5" customHeight="1" x14ac:dyDescent="0.3"/>
    <row r="63" spans="2:4" ht="16.5" x14ac:dyDescent="0.5">
      <c r="C63" s="17"/>
      <c r="D63" s="29" t="s">
        <v>84</v>
      </c>
    </row>
    <row r="64" spans="2:4" x14ac:dyDescent="0.3">
      <c r="D64" s="47">
        <f>IF(D$42&gt;=D18,100%,IF(D$42&lt;=D15,0%,(D$42-D15)/(D18-D15)))</f>
        <v>5.0000000000000001E-3</v>
      </c>
    </row>
    <row r="65" spans="2:4" ht="11.5" customHeight="1" x14ac:dyDescent="0.3"/>
    <row r="66" spans="2:4" s="53" customFormat="1" ht="17.5" x14ac:dyDescent="0.35">
      <c r="B66" s="8" t="s">
        <v>16</v>
      </c>
      <c r="C66" s="101"/>
      <c r="D66" s="117"/>
    </row>
    <row r="67" spans="2:4" ht="12" customHeight="1" x14ac:dyDescent="0.3"/>
    <row r="68" spans="2:4" x14ac:dyDescent="0.3">
      <c r="C68" s="9" t="s">
        <v>17</v>
      </c>
      <c r="D68" s="28"/>
    </row>
    <row r="69" spans="2:4" ht="11.5" customHeight="1" x14ac:dyDescent="0.3"/>
    <row r="70" spans="2:4" ht="16.5" x14ac:dyDescent="0.5">
      <c r="D70" s="31" t="s">
        <v>85</v>
      </c>
    </row>
    <row r="71" spans="2:4" x14ac:dyDescent="0.3">
      <c r="D71" s="47">
        <f>MAX(0%,D61-MAX(D64,D28))</f>
        <v>2.5000000000000001E-2</v>
      </c>
    </row>
    <row r="72" spans="2:4" ht="11.5" customHeight="1" x14ac:dyDescent="0.3"/>
    <row r="73" spans="2:4" ht="16.5" x14ac:dyDescent="0.5">
      <c r="D73" s="31" t="s">
        <v>86</v>
      </c>
    </row>
    <row r="74" spans="2:4" x14ac:dyDescent="0.3">
      <c r="D74" s="38">
        <f>100%-MAX(D61,D28)</f>
        <v>0.94499999999999995</v>
      </c>
    </row>
    <row r="75" spans="2:4" ht="11.5" customHeight="1" x14ac:dyDescent="0.3"/>
    <row r="76" spans="2:4" ht="16.5" x14ac:dyDescent="0.5">
      <c r="D76" s="31" t="s">
        <v>87</v>
      </c>
    </row>
    <row r="77" spans="2:4" x14ac:dyDescent="0.3">
      <c r="D77" s="47">
        <f>IF(D64&lt;100%,MAX(0%,1-D31*(D71*(1/D$44)+D74*10%)/(D55-D64*(1/D$44))),100%)</f>
        <v>0.95441600000000004</v>
      </c>
    </row>
    <row r="79" spans="2:4" x14ac:dyDescent="0.3">
      <c r="C79" s="9" t="s">
        <v>18</v>
      </c>
      <c r="D79" s="28"/>
    </row>
    <row r="80" spans="2:4" ht="17" x14ac:dyDescent="0.45">
      <c r="C80" s="13" t="s">
        <v>66</v>
      </c>
      <c r="D80" s="34">
        <f>D34/D35</f>
        <v>1</v>
      </c>
    </row>
    <row r="81" spans="2:4" ht="17" x14ac:dyDescent="0.45">
      <c r="C81" s="25" t="s">
        <v>68</v>
      </c>
      <c r="D81" s="36">
        <f>MAX(SUM(D$41:D$42)*D80-D$42,0%)</f>
        <v>0.05</v>
      </c>
    </row>
    <row r="83" spans="2:4" ht="17" x14ac:dyDescent="0.45">
      <c r="D83" s="31" t="s">
        <v>88</v>
      </c>
    </row>
    <row r="84" spans="2:4" x14ac:dyDescent="0.3">
      <c r="D84" s="30">
        <f>IF(D61&gt;D64,(MAX(0,MIN(1,(D$81+D$42-D15)/(D18-D15)))-D64)/(D61-D64),100%)</f>
        <v>1</v>
      </c>
    </row>
    <row r="86" spans="2:4" x14ac:dyDescent="0.3">
      <c r="C86" s="9" t="s">
        <v>19</v>
      </c>
      <c r="D86" s="28"/>
    </row>
    <row r="87" spans="2:4" ht="17" x14ac:dyDescent="0.45">
      <c r="C87" s="37" t="s">
        <v>71</v>
      </c>
      <c r="D87" s="38">
        <v>0.9</v>
      </c>
    </row>
    <row r="90" spans="2:4" s="53" customFormat="1" ht="17.5" x14ac:dyDescent="0.35">
      <c r="B90" s="8" t="s">
        <v>20</v>
      </c>
      <c r="C90" s="101"/>
      <c r="D90" s="117"/>
    </row>
    <row r="92" spans="2:4" x14ac:dyDescent="0.3">
      <c r="C92" s="9" t="s">
        <v>21</v>
      </c>
      <c r="D92" s="28"/>
    </row>
    <row r="94" spans="2:4" ht="16.5" x14ac:dyDescent="0.5">
      <c r="D94" s="31" t="s">
        <v>89</v>
      </c>
    </row>
    <row r="95" spans="2:4" x14ac:dyDescent="0.3">
      <c r="D95" s="38">
        <f>100%-D23*D77*D84*D$87</f>
        <v>0.71653844799999999</v>
      </c>
    </row>
    <row r="98" spans="2:4" x14ac:dyDescent="0.3">
      <c r="C98" s="9" t="s">
        <v>22</v>
      </c>
      <c r="D98" s="28"/>
    </row>
    <row r="100" spans="2:4" ht="16.5" x14ac:dyDescent="0.5">
      <c r="D100" s="31" t="s">
        <v>90</v>
      </c>
    </row>
    <row r="101" spans="2:4" x14ac:dyDescent="0.3">
      <c r="D101" s="39">
        <f>D95*D$8*(D18-D15)*(1-D64/(D55*D$44))</f>
        <v>13027971.781818181</v>
      </c>
    </row>
    <row r="103" spans="2:4" s="53" customFormat="1" ht="17.5" x14ac:dyDescent="0.35">
      <c r="B103" s="8" t="s">
        <v>32</v>
      </c>
      <c r="C103" s="101"/>
      <c r="D103" s="117"/>
    </row>
    <row r="105" spans="2:4" x14ac:dyDescent="0.3">
      <c r="C105" s="9" t="s">
        <v>24</v>
      </c>
      <c r="D105" s="28"/>
    </row>
    <row r="107" spans="2:4" ht="16.5" x14ac:dyDescent="0.5">
      <c r="D107" s="31" t="s">
        <v>91</v>
      </c>
    </row>
    <row r="108" spans="2:4" x14ac:dyDescent="0.3">
      <c r="D108" s="39">
        <f>D$7*(D18-D15)</f>
        <v>0</v>
      </c>
    </row>
    <row r="111" spans="2:4" x14ac:dyDescent="0.3">
      <c r="C111" s="9" t="s">
        <v>34</v>
      </c>
      <c r="D111" s="28"/>
    </row>
    <row r="113" spans="3:4" ht="16.5" x14ac:dyDescent="0.5">
      <c r="D113" s="31" t="s">
        <v>92</v>
      </c>
    </row>
    <row r="114" spans="3:4" x14ac:dyDescent="0.3">
      <c r="D114" s="39">
        <f>D101*D55+D108</f>
        <v>8956730.5999999996</v>
      </c>
    </row>
    <row r="115" spans="3:4" x14ac:dyDescent="0.3">
      <c r="D115" s="40"/>
    </row>
    <row r="116" spans="3:4" x14ac:dyDescent="0.3">
      <c r="C116" s="9" t="s">
        <v>33</v>
      </c>
      <c r="D116" s="28"/>
    </row>
    <row r="117" spans="3:4" x14ac:dyDescent="0.3">
      <c r="C117" s="17"/>
      <c r="D117" s="41"/>
    </row>
    <row r="118" spans="3:4" x14ac:dyDescent="0.3">
      <c r="C118" s="11" t="s">
        <v>35</v>
      </c>
      <c r="D118" s="39">
        <f>SUM(D114:D114)</f>
        <v>8956730.5999999996</v>
      </c>
    </row>
    <row r="119" spans="3:4" ht="17" x14ac:dyDescent="0.45">
      <c r="C119" s="13" t="s">
        <v>77</v>
      </c>
      <c r="D119" s="39">
        <f>D6-D118</f>
        <v>3543269.4000000004</v>
      </c>
    </row>
    <row r="120" spans="3:4" x14ac:dyDescent="0.3">
      <c r="D120" s="40"/>
    </row>
    <row r="121" spans="3:4" x14ac:dyDescent="0.3">
      <c r="D121" s="40"/>
    </row>
    <row r="122" spans="3:4" x14ac:dyDescent="0.3">
      <c r="D122" s="40"/>
    </row>
    <row r="123" spans="3:4" x14ac:dyDescent="0.3">
      <c r="D123" s="40"/>
    </row>
  </sheetData>
  <mergeCells count="3">
    <mergeCell ref="B5:D5"/>
    <mergeCell ref="B25:D25"/>
    <mergeCell ref="B40:D40"/>
  </mergeCells>
  <pageMargins left="0.7" right="0.7" top="0.75" bottom="0.75" header="0.3" footer="0.3"/>
  <pageSetup orientation="landscape" r:id="rId1"/>
  <headerFooter>
    <oddFooter>&amp;L&amp;"-,Italic"The information provided in the Enterprise Regulatory Capital CRT spreadsheet is for illustrative and 
explanatory purposes only and does not replace the proposed regulation to be published at 12 CFR 1240.   &amp;R&amp;P of &amp;N</oddFooter>
  </headerFooter>
  <rowBreaks count="4" manualBreakCount="4">
    <brk id="24" max="5" man="1"/>
    <brk id="45" max="5" man="1"/>
    <brk id="77" max="5" man="1"/>
    <brk id="101" max="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499984740745262"/>
  </sheetPr>
  <dimension ref="A1:F123"/>
  <sheetViews>
    <sheetView showGridLines="0" zoomScaleNormal="100" zoomScaleSheetLayoutView="100" workbookViewId="0">
      <selection activeCell="A92" sqref="A92:XFD92"/>
    </sheetView>
  </sheetViews>
  <sheetFormatPr defaultColWidth="8.7265625" defaultRowHeight="14" x14ac:dyDescent="0.3"/>
  <cols>
    <col min="1" max="1" width="13.7265625" style="4" customWidth="1"/>
    <col min="2" max="2" width="13.81640625" style="4" customWidth="1"/>
    <col min="3" max="3" width="28.7265625" style="4" customWidth="1"/>
    <col min="4" max="4" width="37.36328125" style="4" customWidth="1"/>
    <col min="5" max="5" width="8.7265625" style="4" customWidth="1"/>
    <col min="6" max="6" width="19.26953125" style="4" customWidth="1"/>
    <col min="7" max="16384" width="8.7265625" style="4"/>
  </cols>
  <sheetData>
    <row r="1" spans="2:6" ht="47" customHeight="1" x14ac:dyDescent="0.4">
      <c r="B1" s="109"/>
      <c r="C1" s="6"/>
      <c r="D1" s="155" t="s">
        <v>36</v>
      </c>
    </row>
    <row r="2" spans="2:6" ht="10" customHeight="1" x14ac:dyDescent="0.4">
      <c r="B2" s="109"/>
      <c r="C2" s="6"/>
    </row>
    <row r="3" spans="2:6" s="142" customFormat="1" ht="24.5" x14ac:dyDescent="0.85">
      <c r="B3" s="110"/>
      <c r="C3" s="110"/>
      <c r="D3" s="149" t="s">
        <v>147</v>
      </c>
      <c r="E3" s="111"/>
      <c r="F3" s="111"/>
    </row>
    <row r="4" spans="2:6" s="100" customFormat="1" ht="20" customHeight="1" x14ac:dyDescent="0.85">
      <c r="B4" s="97"/>
      <c r="C4" s="98"/>
      <c r="D4" s="99"/>
      <c r="E4" s="99"/>
    </row>
    <row r="5" spans="2:6" s="100" customFormat="1" ht="20" customHeight="1" x14ac:dyDescent="0.85">
      <c r="B5" s="97"/>
      <c r="C5" s="98"/>
      <c r="D5" s="99"/>
      <c r="E5" s="99"/>
    </row>
    <row r="6" spans="2:6" ht="17" x14ac:dyDescent="0.45">
      <c r="C6" s="4" t="s">
        <v>38</v>
      </c>
      <c r="D6" s="103">
        <v>312500000</v>
      </c>
      <c r="E6" s="44"/>
    </row>
    <row r="7" spans="2:6" ht="17" x14ac:dyDescent="0.45">
      <c r="C7" s="13" t="s">
        <v>39</v>
      </c>
      <c r="D7" s="104"/>
    </row>
    <row r="8" spans="2:6" ht="17" x14ac:dyDescent="0.45">
      <c r="C8" s="13" t="s">
        <v>40</v>
      </c>
      <c r="D8" s="104">
        <v>500000000</v>
      </c>
    </row>
    <row r="9" spans="2:6" ht="17" x14ac:dyDescent="0.45">
      <c r="C9" s="13" t="s">
        <v>41</v>
      </c>
      <c r="D9" s="104">
        <f>D8*0.5%</f>
        <v>2500000</v>
      </c>
    </row>
    <row r="10" spans="2:6" ht="17" x14ac:dyDescent="0.45">
      <c r="C10" s="13" t="s">
        <v>42</v>
      </c>
      <c r="D10" s="105" t="s">
        <v>1</v>
      </c>
    </row>
    <row r="11" spans="2:6" ht="11.5" customHeight="1" x14ac:dyDescent="0.3"/>
    <row r="12" spans="2:6" hidden="1" x14ac:dyDescent="0.3"/>
    <row r="13" spans="2:6" ht="17.5" x14ac:dyDescent="0.35">
      <c r="B13" s="8" t="s">
        <v>2</v>
      </c>
      <c r="C13" s="8"/>
      <c r="D13" s="9"/>
    </row>
    <row r="14" spans="2:6" ht="12.5" customHeight="1" x14ac:dyDescent="0.35">
      <c r="B14" s="14"/>
      <c r="C14" s="14"/>
      <c r="D14" s="15"/>
    </row>
    <row r="15" spans="2:6" ht="15.5" x14ac:dyDescent="0.3">
      <c r="D15" s="16" t="s">
        <v>95</v>
      </c>
    </row>
    <row r="16" spans="2:6" x14ac:dyDescent="0.3">
      <c r="C16" s="4" t="s">
        <v>97</v>
      </c>
      <c r="D16" s="106">
        <v>0.2</v>
      </c>
    </row>
    <row r="17" spans="2:4" x14ac:dyDescent="0.3">
      <c r="C17" s="13" t="s">
        <v>5</v>
      </c>
      <c r="D17" s="107">
        <v>0</v>
      </c>
    </row>
    <row r="18" spans="2:4" ht="12.5" customHeight="1" x14ac:dyDescent="0.3">
      <c r="C18" s="17"/>
      <c r="D18" s="17"/>
    </row>
    <row r="19" spans="2:4" ht="15.5" x14ac:dyDescent="0.3">
      <c r="D19" s="16" t="s">
        <v>96</v>
      </c>
    </row>
    <row r="20" spans="2:4" x14ac:dyDescent="0.3">
      <c r="C20" s="4" t="s">
        <v>97</v>
      </c>
      <c r="D20" s="106">
        <v>1</v>
      </c>
    </row>
    <row r="21" spans="2:4" x14ac:dyDescent="0.3">
      <c r="C21" s="13" t="s">
        <v>5</v>
      </c>
      <c r="D21" s="107">
        <v>0.2</v>
      </c>
    </row>
    <row r="22" spans="2:4" ht="11" customHeight="1" x14ac:dyDescent="0.3">
      <c r="C22" s="17"/>
      <c r="D22" s="17"/>
    </row>
    <row r="23" spans="2:4" ht="21.5" x14ac:dyDescent="0.55000000000000004">
      <c r="B23" s="8" t="s">
        <v>43</v>
      </c>
      <c r="C23" s="8"/>
      <c r="D23" s="9"/>
    </row>
    <row r="24" spans="2:4" ht="12" customHeight="1" x14ac:dyDescent="0.35">
      <c r="B24" s="14"/>
      <c r="C24" s="14"/>
      <c r="D24" s="15"/>
    </row>
    <row r="25" spans="2:4" ht="16" customHeight="1" x14ac:dyDescent="0.3">
      <c r="D25" s="16" t="s">
        <v>44</v>
      </c>
    </row>
    <row r="26" spans="2:4" x14ac:dyDescent="0.3">
      <c r="C26" s="4" t="s">
        <v>97</v>
      </c>
      <c r="D26" s="106">
        <v>0</v>
      </c>
    </row>
    <row r="27" spans="2:4" x14ac:dyDescent="0.3">
      <c r="C27" s="13" t="s">
        <v>5</v>
      </c>
      <c r="D27" s="107">
        <v>1</v>
      </c>
    </row>
    <row r="28" spans="2:4" ht="11.5" customHeight="1" x14ac:dyDescent="0.3">
      <c r="C28" s="18"/>
      <c r="D28" s="19"/>
    </row>
    <row r="29" spans="2:4" ht="17.5" x14ac:dyDescent="0.35">
      <c r="B29" s="8" t="s">
        <v>6</v>
      </c>
      <c r="C29" s="8"/>
      <c r="D29" s="9"/>
    </row>
    <row r="30" spans="2:4" ht="17" x14ac:dyDescent="0.45">
      <c r="C30" s="13" t="s">
        <v>79</v>
      </c>
      <c r="D30" s="108">
        <v>360</v>
      </c>
    </row>
    <row r="31" spans="2:4" ht="17" x14ac:dyDescent="0.45">
      <c r="C31" s="13" t="s">
        <v>80</v>
      </c>
      <c r="D31" s="108">
        <v>360</v>
      </c>
    </row>
    <row r="32" spans="2:4" x14ac:dyDescent="0.3">
      <c r="D32" s="23"/>
    </row>
    <row r="33" spans="1:6" hidden="1" x14ac:dyDescent="0.3">
      <c r="D33" s="22"/>
    </row>
    <row r="34" spans="1:6" s="112" customFormat="1" ht="24.5" x14ac:dyDescent="0.85">
      <c r="A34" s="150" t="s">
        <v>11</v>
      </c>
      <c r="B34" s="150"/>
      <c r="C34" s="150"/>
      <c r="D34" s="151"/>
      <c r="E34" s="151"/>
      <c r="F34" s="151"/>
    </row>
    <row r="36" spans="1:6" ht="36" customHeight="1" x14ac:dyDescent="0.35">
      <c r="B36" s="168" t="s">
        <v>53</v>
      </c>
      <c r="C36" s="168"/>
      <c r="D36" s="168"/>
    </row>
    <row r="37" spans="1:6" ht="17" x14ac:dyDescent="0.45">
      <c r="C37" s="24" t="s">
        <v>54</v>
      </c>
      <c r="D37" s="22">
        <f>IF(D10="Y",D6*D40/D8,(D6-D7)*D40/D8)</f>
        <v>0.05</v>
      </c>
    </row>
    <row r="38" spans="1:6" ht="17" x14ac:dyDescent="0.45">
      <c r="C38" s="25" t="s">
        <v>55</v>
      </c>
      <c r="D38" s="26">
        <f>D9/D8</f>
        <v>5.0000000000000001E-3</v>
      </c>
    </row>
    <row r="39" spans="1:6" x14ac:dyDescent="0.3">
      <c r="C39" s="25" t="s">
        <v>12</v>
      </c>
      <c r="D39" s="27">
        <v>0.1</v>
      </c>
    </row>
    <row r="40" spans="1:6" x14ac:dyDescent="0.3">
      <c r="C40" s="25" t="s">
        <v>13</v>
      </c>
      <c r="D40" s="26">
        <v>0.08</v>
      </c>
    </row>
    <row r="43" spans="1:6" ht="17.5" x14ac:dyDescent="0.35">
      <c r="B43" s="8" t="s">
        <v>14</v>
      </c>
      <c r="C43" s="8"/>
      <c r="D43" s="28"/>
    </row>
    <row r="44" spans="1:6" ht="16.5" x14ac:dyDescent="0.5">
      <c r="D44" s="29" t="s">
        <v>56</v>
      </c>
    </row>
    <row r="45" spans="1:6" x14ac:dyDescent="0.3">
      <c r="C45" s="4" t="s">
        <v>97</v>
      </c>
      <c r="D45" s="30">
        <f>IF(SUM(D$37:D$38)&gt;=D20,1/D$40,0%)</f>
        <v>0</v>
      </c>
    </row>
    <row r="46" spans="1:6" x14ac:dyDescent="0.3">
      <c r="C46" s="13" t="s">
        <v>5</v>
      </c>
      <c r="D46" s="30">
        <f>IF(SUM(D$37:D$38)&gt;=D21,1/D$40,0%)</f>
        <v>0</v>
      </c>
    </row>
    <row r="47" spans="1:6" ht="16.5" x14ac:dyDescent="0.5">
      <c r="D47" s="29" t="s">
        <v>57</v>
      </c>
    </row>
    <row r="48" spans="1:6" x14ac:dyDescent="0.3">
      <c r="C48" s="4" t="s">
        <v>97</v>
      </c>
      <c r="D48" s="30">
        <f>IF(SUM(D$37:D$38)&lt;=D16,D$39,0%)</f>
        <v>0.1</v>
      </c>
    </row>
    <row r="49" spans="2:4" x14ac:dyDescent="0.3">
      <c r="C49" s="13" t="s">
        <v>5</v>
      </c>
      <c r="D49" s="30">
        <f>IF(SUM(D$37:D$38)&lt;=D17,D$39,0%)</f>
        <v>0</v>
      </c>
    </row>
    <row r="50" spans="2:4" ht="16.5" x14ac:dyDescent="0.5">
      <c r="D50" s="29" t="s">
        <v>58</v>
      </c>
    </row>
    <row r="51" spans="2:4" x14ac:dyDescent="0.3">
      <c r="C51" s="4" t="s">
        <v>97</v>
      </c>
      <c r="D51" s="30">
        <f>IF(AND(SUM(D$37:D$38)&gt;D16,SUM(D$37:D$38)&lt;D20),(1/D$40)*(SUM(D$37:D$38)-D16)/(D20-D16),0%)</f>
        <v>0</v>
      </c>
    </row>
    <row r="52" spans="2:4" x14ac:dyDescent="0.3">
      <c r="C52" s="13" t="s">
        <v>5</v>
      </c>
      <c r="D52" s="30">
        <f>IF(AND(SUM(D$37:D$38)&gt;D17,SUM(D$37:D$38)&lt;D21),(1/D$40)*(SUM(D$37:D$38)-D17)/(D21-D17),0%)</f>
        <v>3.4375</v>
      </c>
    </row>
    <row r="53" spans="2:4" ht="16.5" x14ac:dyDescent="0.5">
      <c r="D53" s="29" t="s">
        <v>59</v>
      </c>
    </row>
    <row r="54" spans="2:4" x14ac:dyDescent="0.3">
      <c r="C54" s="4" t="s">
        <v>97</v>
      </c>
      <c r="D54" s="30">
        <f>MAX(D$39,SUM(D45,D48,D51))</f>
        <v>0.1</v>
      </c>
    </row>
    <row r="55" spans="2:4" x14ac:dyDescent="0.3">
      <c r="C55" s="13" t="s">
        <v>5</v>
      </c>
      <c r="D55" s="30">
        <f>MAX(D$39,SUM(D46,D49,D52))</f>
        <v>3.4375</v>
      </c>
    </row>
    <row r="58" spans="2:4" ht="17.5" x14ac:dyDescent="0.35">
      <c r="B58" s="8" t="s">
        <v>15</v>
      </c>
      <c r="C58" s="8"/>
      <c r="D58" s="28"/>
    </row>
    <row r="60" spans="2:4" ht="16.5" x14ac:dyDescent="0.5">
      <c r="C60" s="17"/>
      <c r="D60" s="29" t="s">
        <v>60</v>
      </c>
    </row>
    <row r="61" spans="2:4" x14ac:dyDescent="0.3">
      <c r="C61" s="4" t="s">
        <v>97</v>
      </c>
      <c r="D61" s="30">
        <f>IF(SUM(D$37:D$38)&gt;=D20,100%,IF(SUM(D$37:D$38)&lt;=D16,0%,(SUM(D$37:D$38)-D16)/(D20-D16)))</f>
        <v>0</v>
      </c>
    </row>
    <row r="62" spans="2:4" x14ac:dyDescent="0.3">
      <c r="C62" s="13" t="s">
        <v>5</v>
      </c>
      <c r="D62" s="30">
        <f>IF(SUM(D$37:D$38)&gt;=D21,100%,IF(SUM(D$37:D$38)&lt;=D17,0%,(SUM(D$37:D$38)-D17)/(D21-D17)))</f>
        <v>0.27499999999999997</v>
      </c>
    </row>
    <row r="64" spans="2:4" ht="16.5" x14ac:dyDescent="0.5">
      <c r="C64" s="17"/>
      <c r="D64" s="29" t="s">
        <v>61</v>
      </c>
    </row>
    <row r="65" spans="2:4" x14ac:dyDescent="0.3">
      <c r="C65" s="4" t="s">
        <v>97</v>
      </c>
      <c r="D65" s="30">
        <f>IF(D$38&gt;=D20,100%,IF(D$38&lt;=D16,0%,(D$38-D16)/(D20-D16)))</f>
        <v>0</v>
      </c>
    </row>
    <row r="66" spans="2:4" x14ac:dyDescent="0.3">
      <c r="C66" s="13" t="s">
        <v>5</v>
      </c>
      <c r="D66" s="30">
        <f>IF(D$38&gt;=D21,100%,IF(D$38&lt;=D17,0%,(D$38-D17)/(D21-D17)))</f>
        <v>2.4999999999999998E-2</v>
      </c>
    </row>
    <row r="69" spans="2:4" ht="17.5" x14ac:dyDescent="0.35">
      <c r="B69" s="8" t="s">
        <v>16</v>
      </c>
      <c r="C69" s="8"/>
      <c r="D69" s="28"/>
    </row>
    <row r="72" spans="2:4" x14ac:dyDescent="0.3">
      <c r="C72" s="9" t="s">
        <v>18</v>
      </c>
      <c r="D72" s="28"/>
    </row>
    <row r="73" spans="2:4" ht="17" x14ac:dyDescent="0.45">
      <c r="C73" s="13" t="s">
        <v>65</v>
      </c>
      <c r="D73" s="34">
        <f>D30/D31</f>
        <v>1</v>
      </c>
    </row>
    <row r="74" spans="2:4" ht="17" x14ac:dyDescent="0.45">
      <c r="C74" s="24" t="s">
        <v>67</v>
      </c>
      <c r="D74" s="35">
        <f>MAX(SUM(D$37:D$38)*D73-D$38,0%)</f>
        <v>0.05</v>
      </c>
    </row>
    <row r="76" spans="2:4" ht="17" x14ac:dyDescent="0.45">
      <c r="D76" s="31" t="s">
        <v>69</v>
      </c>
    </row>
    <row r="77" spans="2:4" x14ac:dyDescent="0.3">
      <c r="C77" s="4" t="s">
        <v>97</v>
      </c>
      <c r="D77" s="30">
        <f>IF(D61&gt;D65,(MAX(0,MIN(1,(D$74+D$38-D16)/(D20-D16)))-D65)/(D61-D65),100%)</f>
        <v>1</v>
      </c>
    </row>
    <row r="78" spans="2:4" x14ac:dyDescent="0.3">
      <c r="C78" s="13" t="s">
        <v>5</v>
      </c>
      <c r="D78" s="30">
        <f>IF(D62&gt;D66,(MAX(0,MIN(1,(D$74+D$38-D17)/(D21-D17)))-D66)/(D62-D66),100%)</f>
        <v>1</v>
      </c>
    </row>
    <row r="81" spans="2:4" x14ac:dyDescent="0.3">
      <c r="C81" s="9" t="s">
        <v>19</v>
      </c>
      <c r="D81" s="28"/>
    </row>
    <row r="82" spans="2:4" ht="17" x14ac:dyDescent="0.45">
      <c r="C82" s="37" t="s">
        <v>71</v>
      </c>
      <c r="D82" s="38">
        <f>100%-10%</f>
        <v>0.9</v>
      </c>
    </row>
    <row r="85" spans="2:4" ht="17.5" x14ac:dyDescent="0.35">
      <c r="B85" s="8" t="s">
        <v>20</v>
      </c>
      <c r="C85" s="8"/>
      <c r="D85" s="28"/>
    </row>
    <row r="87" spans="2:4" x14ac:dyDescent="0.3">
      <c r="C87" s="9" t="s">
        <v>21</v>
      </c>
      <c r="D87" s="28"/>
    </row>
    <row r="89" spans="2:4" ht="16.5" x14ac:dyDescent="0.5">
      <c r="D89" s="31" t="s">
        <v>72</v>
      </c>
    </row>
    <row r="90" spans="2:4" x14ac:dyDescent="0.3">
      <c r="C90" s="4" t="s">
        <v>97</v>
      </c>
      <c r="D90" s="38">
        <f>100%-D26*D77*D$82</f>
        <v>1</v>
      </c>
    </row>
    <row r="91" spans="2:4" x14ac:dyDescent="0.3">
      <c r="C91" s="13" t="s">
        <v>5</v>
      </c>
      <c r="D91" s="38">
        <f>100%-D27*D78*D$82</f>
        <v>9.9999999999999978E-2</v>
      </c>
    </row>
    <row r="94" spans="2:4" x14ac:dyDescent="0.3">
      <c r="C94" s="9" t="s">
        <v>22</v>
      </c>
      <c r="D94" s="28"/>
    </row>
    <row r="96" spans="2:4" ht="16.5" x14ac:dyDescent="0.5">
      <c r="D96" s="31" t="s">
        <v>73</v>
      </c>
    </row>
    <row r="97" spans="2:4" x14ac:dyDescent="0.3">
      <c r="C97" s="4" t="s">
        <v>97</v>
      </c>
      <c r="D97" s="39">
        <f>D90*D$8*(D20-D16)*(1-D65/(D54*D$40))</f>
        <v>400000000</v>
      </c>
    </row>
    <row r="98" spans="2:4" x14ac:dyDescent="0.3">
      <c r="C98" s="13" t="s">
        <v>5</v>
      </c>
      <c r="D98" s="39">
        <f>D91*D$8*(D21-D17)*(1-D66/(D55*D$40))</f>
        <v>9090909.090909088</v>
      </c>
    </row>
    <row r="100" spans="2:4" ht="17.5" x14ac:dyDescent="0.35">
      <c r="B100" s="8" t="s">
        <v>23</v>
      </c>
      <c r="C100" s="8"/>
      <c r="D100" s="28"/>
    </row>
    <row r="102" spans="2:4" x14ac:dyDescent="0.3">
      <c r="C102" s="9" t="s">
        <v>24</v>
      </c>
      <c r="D102" s="28"/>
    </row>
    <row r="104" spans="2:4" ht="16.5" x14ac:dyDescent="0.5">
      <c r="D104" s="31" t="s">
        <v>74</v>
      </c>
    </row>
    <row r="105" spans="2:4" x14ac:dyDescent="0.3">
      <c r="C105" s="4" t="s">
        <v>97</v>
      </c>
      <c r="D105" s="39">
        <f>D$7*(D20-D16)</f>
        <v>0</v>
      </c>
    </row>
    <row r="106" spans="2:4" x14ac:dyDescent="0.3">
      <c r="C106" s="13" t="s">
        <v>5</v>
      </c>
      <c r="D106" s="39">
        <f>D$7*(D21-D17)</f>
        <v>0</v>
      </c>
    </row>
    <row r="109" spans="2:4" x14ac:dyDescent="0.3">
      <c r="C109" s="9" t="s">
        <v>25</v>
      </c>
      <c r="D109" s="28"/>
    </row>
    <row r="111" spans="2:4" ht="16.5" x14ac:dyDescent="0.5">
      <c r="D111" s="31" t="s">
        <v>75</v>
      </c>
    </row>
    <row r="112" spans="2:4" x14ac:dyDescent="0.3">
      <c r="C112" s="4" t="s">
        <v>97</v>
      </c>
      <c r="D112" s="39">
        <f>D97*D54+D105</f>
        <v>40000000</v>
      </c>
    </row>
    <row r="113" spans="3:4" x14ac:dyDescent="0.3">
      <c r="C113" s="13" t="s">
        <v>5</v>
      </c>
      <c r="D113" s="39">
        <f>D98*D55+D106</f>
        <v>31249999.999999989</v>
      </c>
    </row>
    <row r="114" spans="3:4" x14ac:dyDescent="0.3">
      <c r="D114" s="40"/>
    </row>
    <row r="115" spans="3:4" x14ac:dyDescent="0.3">
      <c r="C115" s="9" t="s">
        <v>26</v>
      </c>
      <c r="D115" s="28"/>
    </row>
    <row r="116" spans="3:4" x14ac:dyDescent="0.3">
      <c r="C116" s="17"/>
      <c r="D116" s="41"/>
    </row>
    <row r="117" spans="3:4" ht="17" x14ac:dyDescent="0.45">
      <c r="C117" s="11" t="s">
        <v>76</v>
      </c>
      <c r="D117" s="39">
        <f>SUM(D112:D113)</f>
        <v>71249999.999999985</v>
      </c>
    </row>
    <row r="118" spans="3:4" ht="17" x14ac:dyDescent="0.45">
      <c r="C118" s="13" t="s">
        <v>77</v>
      </c>
      <c r="D118" s="39">
        <f>D6-D117</f>
        <v>241250000</v>
      </c>
    </row>
    <row r="119" spans="3:4" x14ac:dyDescent="0.3">
      <c r="D119" s="40"/>
    </row>
    <row r="120" spans="3:4" x14ac:dyDescent="0.3">
      <c r="D120" s="40"/>
    </row>
    <row r="121" spans="3:4" x14ac:dyDescent="0.3">
      <c r="D121" s="40"/>
    </row>
    <row r="122" spans="3:4" x14ac:dyDescent="0.3">
      <c r="D122" s="40"/>
    </row>
    <row r="123" spans="3:4" x14ac:dyDescent="0.3">
      <c r="D123" s="40"/>
    </row>
  </sheetData>
  <mergeCells count="1">
    <mergeCell ref="B36:D36"/>
  </mergeCells>
  <pageMargins left="0.7" right="0.7" top="0.75" bottom="0.75" header="0.3" footer="0.3"/>
  <pageSetup orientation="landscape" r:id="rId1"/>
  <headerFooter>
    <oddFooter>&amp;L&amp;"-,Italic"The information provided in the Enterprise Regulatory Capital CRT spreadsheet is for illustrative and 
explanatory purposes only and does not replace the proposed regulation to be published at 12 CFR 1240.&amp;R&amp;P of &amp;N</oddFooter>
  </headerFooter>
  <rowBreaks count="3" manualBreakCount="3">
    <brk id="31" max="5" man="1"/>
    <brk id="56" max="5" man="1"/>
    <brk id="83" max="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ublic-Affairs-Documents" ma:contentTypeID="0x0101008CA6CD796FA8AC43999AB5B339A746B20074D04188743F6548AC3994D49565191D" ma:contentTypeVersion="3" ma:contentTypeDescription="" ma:contentTypeScope="" ma:versionID="b5d357b9ba5f56777732a7ced47907f0">
  <xsd:schema xmlns:xsd="http://www.w3.org/2001/XMLSchema" xmlns:xs="http://www.w3.org/2001/XMLSchema" xmlns:p="http://schemas.microsoft.com/office/2006/metadata/properties" xmlns:ns1="http://schemas.microsoft.com/sharepoint/v3" xmlns:ns2="946b7fcb-b6b4-4ef2-be73-dba3a580ace5" targetNamespace="http://schemas.microsoft.com/office/2006/metadata/properties" ma:root="true" ma:fieldsID="fe5095412fff2fdb308be377f6758b78" ns1:_="" ns2:_="">
    <xsd:import namespace="http://schemas.microsoft.com/sharepoint/v3"/>
    <xsd:import namespace="946b7fcb-b6b4-4ef2-be73-dba3a580ace5"/>
    <xsd:element name="properties">
      <xsd:complexType>
        <xsd:sequence>
          <xsd:element name="documentManagement">
            <xsd:complexType>
              <xsd:all>
                <xsd:element ref="ns1:PublishingStartDate" minOccurs="0"/>
                <xsd:element ref="ns1:PublishingExpirationDate" minOccurs="0"/>
                <xsd:element ref="ns2:FHFA-Document-Category" minOccurs="0"/>
                <xsd:element ref="ns2:aa745e20b4534f279bd394e5d5f710b8" minOccurs="0"/>
                <xsd:element ref="ns2:TaxCatchAll" minOccurs="0"/>
                <xsd:element ref="ns2:TaxCatchAllLabel" minOccurs="0"/>
                <xsd:element ref="ns2:h88560a9c88c4acdbb8fcac86f576806" minOccurs="0"/>
                <xsd:element ref="ns2:j5e5d998658f43a5aa2bb67d970c503b" minOccurs="0"/>
                <xsd:element ref="ns2:SendEmailAlert"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46b7fcb-b6b4-4ef2-be73-dba3a580ace5" elementFormDefault="qualified">
    <xsd:import namespace="http://schemas.microsoft.com/office/2006/documentManagement/types"/>
    <xsd:import namespace="http://schemas.microsoft.com/office/infopath/2007/PartnerControls"/>
    <xsd:element name="FHFA-Document-Category" ma:index="10" nillable="true" ma:displayName="FHFA-Document-Category" ma:default="Advisory Bulletins" ma:format="Dropdown" ma:internalName="FHFA_x002d_Document_x002d_Category">
      <xsd:simpleType>
        <xsd:restriction base="dms:Choice">
          <xsd:enumeration value="Advisory Bulletins"/>
          <xsd:enumeration value="Key-Topic"/>
          <xsd:enumeration value="Legal"/>
          <xsd:enumeration value="Notice (Not Federal Register)"/>
          <xsd:enumeration value="Paper"/>
          <xsd:enumeration value="Public-Affairs"/>
          <xsd:enumeration value="Reports/Plans"/>
          <xsd:enumeration value="Rulemaking"/>
          <xsd:enumeration value="Spotlight-Topic"/>
        </xsd:restriction>
      </xsd:simpleType>
    </xsd:element>
    <xsd:element name="aa745e20b4534f279bd394e5d5f710b8" ma:index="11" nillable="true" ma:taxonomy="true" ma:internalName="aa745e20b4534f279bd394e5d5f710b8" ma:taxonomyFieldName="FHFAAudience" ma:displayName="FHFAAudience" ma:default="" ma:fieldId="{aa745e20-b453-4f27-9bd3-94e5d5f710b8}" ma:taxonomyMulti="true" ma:sspId="fa30ebee-2e5d-4166-a59d-b37839bc17ae" ma:termSetId="b0db88fc-ca87-4908-954e-d042a73254ac"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22c351f7-df8e-43d1-9616-0155b21dcd9e}" ma:internalName="TaxCatchAll" ma:showField="CatchAllData" ma:web="946b7fcb-b6b4-4ef2-be73-dba3a580ace5">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22c351f7-df8e-43d1-9616-0155b21dcd9e}" ma:internalName="TaxCatchAllLabel" ma:readOnly="true" ma:showField="CatchAllDataLabel" ma:web="946b7fcb-b6b4-4ef2-be73-dba3a580ace5">
      <xsd:complexType>
        <xsd:complexContent>
          <xsd:extension base="dms:MultiChoiceLookup">
            <xsd:sequence>
              <xsd:element name="Value" type="dms:Lookup" maxOccurs="unbounded" minOccurs="0" nillable="true"/>
            </xsd:sequence>
          </xsd:extension>
        </xsd:complexContent>
      </xsd:complexType>
    </xsd:element>
    <xsd:element name="h88560a9c88c4acdbb8fcac86f576806" ma:index="15" nillable="true" ma:taxonomy="true" ma:internalName="h88560a9c88c4acdbb8fcac86f576806" ma:taxonomyFieldName="FHFAKeyword" ma:displayName="FHFAKeyTopic" ma:default="" ma:fieldId="{188560a9-c88c-4acd-bb8f-cac86f576806}" ma:taxonomyMulti="true" ma:sspId="fa30ebee-2e5d-4166-a59d-b37839bc17ae" ma:termSetId="b6a5dfeb-c1d4-4ff9-9cba-eb5caef58437" ma:anchorId="00000000-0000-0000-0000-000000000000" ma:open="false" ma:isKeyword="false">
      <xsd:complexType>
        <xsd:sequence>
          <xsd:element ref="pc:Terms" minOccurs="0" maxOccurs="1"/>
        </xsd:sequence>
      </xsd:complexType>
    </xsd:element>
    <xsd:element name="j5e5d998658f43a5aa2bb67d970c503b" ma:index="17" nillable="true" ma:taxonomy="true" ma:internalName="j5e5d998658f43a5aa2bb67d970c503b" ma:taxonomyFieldName="FHFA_x002d_Tag" ma:displayName="FHFA-Tag" ma:default="" ma:fieldId="{35e5d998-658f-43a5-aa2b-b67d970c503b}" ma:taxonomyMulti="true" ma:sspId="fa30ebee-2e5d-4166-a59d-b37839bc17ae" ma:termSetId="dd9c7c73-20cc-4d9f-bdc5-0932a437c926" ma:anchorId="00000000-0000-0000-0000-000000000000" ma:open="false" ma:isKeyword="false">
      <xsd:complexType>
        <xsd:sequence>
          <xsd:element ref="pc:Terms" minOccurs="0" maxOccurs="1"/>
        </xsd:sequence>
      </xsd:complexType>
    </xsd:element>
    <xsd:element name="SendEmailAlert" ma:index="19" nillable="true" ma:displayName="SendEmailAlert" ma:default="1" ma:description="A flag to control the Email Alerts for the page. If set to true, an email alert will be sent out provided the Email Alerts feature is turned on." ma:internalName="SendEmailAlert">
      <xsd:simpleType>
        <xsd:restriction base="dms:Boolean"/>
      </xsd:simpleType>
    </xsd:element>
    <xsd:element name="SharedWithUsers" ma:index="2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j5e5d998658f43a5aa2bb67d970c503b xmlns="946b7fcb-b6b4-4ef2-be73-dba3a580ace5">
      <Terms xmlns="http://schemas.microsoft.com/office/infopath/2007/PartnerControls"/>
    </j5e5d998658f43a5aa2bb67d970c503b>
    <TaxCatchAll xmlns="946b7fcb-b6b4-4ef2-be73-dba3a580ace5"/>
    <FHFA-Document-Category xmlns="946b7fcb-b6b4-4ef2-be73-dba3a580ace5">Advisory Bulletins</FHFA-Document-Category>
    <PublishingExpirationDate xmlns="http://schemas.microsoft.com/sharepoint/v3" xsi:nil="true"/>
    <SendEmailAlert xmlns="946b7fcb-b6b4-4ef2-be73-dba3a580ace5">false</SendEmailAlert>
    <h88560a9c88c4acdbb8fcac86f576806 xmlns="946b7fcb-b6b4-4ef2-be73-dba3a580ace5">
      <Terms xmlns="http://schemas.microsoft.com/office/infopath/2007/PartnerControls"/>
    </h88560a9c88c4acdbb8fcac86f576806>
    <PublishingStartDate xmlns="http://schemas.microsoft.com/sharepoint/v3">2020-06-02T14:00:00+00:00</PublishingStartDate>
    <aa745e20b4534f279bd394e5d5f710b8 xmlns="946b7fcb-b6b4-4ef2-be73-dba3a580ace5">
      <Terms xmlns="http://schemas.microsoft.com/office/infopath/2007/PartnerControls"/>
    </aa745e20b4534f279bd394e5d5f710b8>
  </documentManagement>
</p:properties>
</file>

<file path=customXml/itemProps1.xml><?xml version="1.0" encoding="utf-8"?>
<ds:datastoreItem xmlns:ds="http://schemas.openxmlformats.org/officeDocument/2006/customXml" ds:itemID="{1AAA104E-5312-4CFC-8BAE-6CD3C1D76E4E}"/>
</file>

<file path=customXml/itemProps2.xml><?xml version="1.0" encoding="utf-8"?>
<ds:datastoreItem xmlns:ds="http://schemas.openxmlformats.org/officeDocument/2006/customXml" ds:itemID="{D51655E6-35C7-4FA7-915C-EA91452014E1}"/>
</file>

<file path=customXml/itemProps3.xml><?xml version="1.0" encoding="utf-8"?>
<ds:datastoreItem xmlns:ds="http://schemas.openxmlformats.org/officeDocument/2006/customXml" ds:itemID="{06ECFA7A-C5FB-4B6A-BC6D-C712AD247D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Cover Page</vt:lpstr>
      <vt:lpstr>Generic CRT</vt:lpstr>
      <vt:lpstr>Generic SF STACR and ACIS</vt:lpstr>
      <vt:lpstr>Generic SF CAS and CIRT</vt:lpstr>
      <vt:lpstr>Generic MF DUS</vt:lpstr>
      <vt:lpstr>Generic MF KDeal</vt:lpstr>
      <vt:lpstr>'Cover Page'!Print_Area</vt:lpstr>
      <vt:lpstr>'Generic CRT'!Print_Area</vt:lpstr>
      <vt:lpstr>'Generic MF DUS'!Print_Area</vt:lpstr>
      <vt:lpstr>'Generic MF KDeal'!Print_Area</vt:lpstr>
      <vt:lpstr>'Generic SF CAS and CIRT'!Print_Area</vt:lpstr>
      <vt:lpstr>'Generic SF STACR and ACIS'!Print_Area</vt:lpstr>
      <vt:lpstr>'Generic CRT'!Print_Titles</vt:lpstr>
      <vt:lpstr>'Generic MF DUS'!Print_Titles</vt:lpstr>
      <vt:lpstr>'Generic MF KDeal'!Print_Titles</vt:lpstr>
      <vt:lpstr>'Generic SF CAS and CIRT'!Print_Titles</vt:lpstr>
      <vt:lpstr>'Generic SF STACR and ACIS'!Print_Titles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Enterprise Capital CRT Tool </dc:title>
  <dc:creator/>
  <cp:lastModifiedBy/>
  <dcterms:created xsi:type="dcterms:W3CDTF">2020-05-29T16:01:01Z</dcterms:created>
  <dcterms:modified xsi:type="dcterms:W3CDTF">2020-05-29T22:07:58Z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0x0101008CA6CD796FA8AC43999AB5B339A746B20074D04188743F6548AC3994D49565191D</vt:lpwstr>
  </property>
  <property fmtid="{D5CDD505-2E9C-101B-9397-08002B2CF9AE}" pid="3" name="FHFAKeyword">
    <vt:lpwstr/>
  </property>
  <property fmtid="{D5CDD505-2E9C-101B-9397-08002B2CF9AE}" pid="4" name="FHFAAudience">
    <vt:lpwstr/>
  </property>
  <property fmtid="{D5CDD505-2E9C-101B-9397-08002B2CF9AE}" pid="5" name="FHFA-Tag">
    <vt:lpwstr/>
  </property>
</Properties>
</file>